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'O2_Channel&amp;Results_B'!$A$1:$L$73</definedName>
  </definedNames>
  <calcPr fullCalcOnLoad="1"/>
</workbook>
</file>

<file path=xl/sharedStrings.xml><?xml version="1.0" encoding="utf-8"?>
<sst xmlns="http://schemas.openxmlformats.org/spreadsheetml/2006/main" count="263" uniqueCount="79">
  <si>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</si>
  <si>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</si>
  <si>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</si>
  <si>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</si>
  <si>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</si>
  <si>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</si>
  <si>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</si>
  <si>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</si>
  <si>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</si>
  <si>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</si>
  <si>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</si>
  <si>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</si>
  <si>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</si>
  <si>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</si>
  <si>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</si>
  <si>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</si>
  <si>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</si>
  <si>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</si>
  <si>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</si>
  <si>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</si>
  <si>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</si>
  <si>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</si>
  <si>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LEAK</t>
  </si>
  <si>
    <t xml:space="preserve">FCR </t>
  </si>
  <si>
    <t>O2k right</t>
  </si>
  <si>
    <t>IOC106</t>
  </si>
  <si>
    <t>HEK 293T cells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</si>
  <si>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</si>
  <si>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Conc. Mill/ml</t>
  </si>
  <si>
    <t>Intact cells, Cryopreservation</t>
  </si>
  <si>
    <t>DMEM</t>
  </si>
  <si>
    <t>O2 Flux per cells</t>
  </si>
  <si>
    <t>pmol/(s*Mill)</t>
  </si>
  <si>
    <t>ROUTINE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</si>
  <si>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</si>
  <si>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</si>
  <si>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t>2015-10-08 P1-02.DLD</t>
  </si>
  <si>
    <t>Averages</t>
  </si>
  <si>
    <t>Unit</t>
  </si>
  <si>
    <t>Glc4</t>
  </si>
  <si>
    <t>Omy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</si>
  <si>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</si>
  <si>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</si>
  <si>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</si>
  <si>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</si>
  <si>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</si>
  <si>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</si>
  <si>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</si>
  <si>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</si>
  <si>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</si>
  <si>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</si>
  <si>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</si>
  <si>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prot/ml</t>
  </si>
  <si>
    <t>mg/ml</t>
  </si>
  <si>
    <t>Total volume added (µl)</t>
  </si>
  <si>
    <t>Sample (µl):</t>
  </si>
  <si>
    <t>Volume added in each step (µl)</t>
  </si>
  <si>
    <t>Chamber A. Amp</t>
  </si>
  <si>
    <t>Sensitivity [V/mM]</t>
  </si>
  <si>
    <t>Correction factor</t>
  </si>
  <si>
    <t>U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</si>
  <si>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</si>
  <si>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Polarization voltage [mV]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</si>
  <si>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</si>
  <si>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</si>
  <si>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</si>
  <si>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t>Normalized per million  cells</t>
  </si>
  <si>
    <t>Conc./ml</t>
  </si>
  <si>
    <t>Sample concentration/chamber</t>
  </si>
  <si>
    <t>Corrected for ROUTINE rate</t>
  </si>
  <si>
    <t>cells</t>
  </si>
  <si>
    <t>R</t>
  </si>
  <si>
    <t>Enormox</t>
  </si>
  <si>
    <t>Ehyperox</t>
  </si>
  <si>
    <t>1A: H2O2 [µM]</t>
  </si>
  <si>
    <t>1A: H2O2 Slope uncorr. [pmol/(s*ml)]</t>
  </si>
  <si>
    <t>R_Glc4</t>
  </si>
  <si>
    <t>1B: H2O2 [µM]</t>
  </si>
  <si>
    <t>1B: H2O2 Slope uncorr. [pmol/(s*ml)]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</si>
</sst>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sz val="11"/>
      <color indexed="18"/>
      <name val="Verdan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39"/>
      <name val="Arial"/>
      <family val="2"/>
    </font>
    <font>
      <b/>
      <sz val="10"/>
      <color indexed="11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5"/>
      <color indexed="8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b/>
      <sz val="10"/>
      <color rgb="FF339966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4" fillId="0" borderId="0" xfId="0" applyNumberFormat="1" applyFont="1" applyFill="1" applyBorder="1" applyAlignment="1">
      <alignment/>
    </xf>
    <xf numFmtId="21" fontId="84" fillId="0" borderId="0" xfId="0" applyNumberFormat="1" applyFont="1" applyFill="1" applyBorder="1" applyAlignment="1">
      <alignment vertical="top"/>
    </xf>
    <xf numFmtId="4" fontId="84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5" fillId="0" borderId="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0" xfId="0" applyFont="1" applyAlignment="1">
      <alignment/>
    </xf>
    <xf numFmtId="21" fontId="86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16" fillId="0" borderId="0" xfId="0" applyFont="1" applyFill="1" applyBorder="1" applyAlignment="1">
      <alignment vertical="top"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6" fillId="0" borderId="0" xfId="0" applyNumberFormat="1" applyFont="1" applyFill="1" applyBorder="1" applyAlignment="1">
      <alignment/>
    </xf>
    <xf numFmtId="21" fontId="8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7" borderId="0" xfId="0" applyFont="1" applyFill="1" applyBorder="1" applyAlignment="1">
      <alignment vertical="top"/>
    </xf>
    <xf numFmtId="4" fontId="4" fillId="37" borderId="11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87" fillId="38" borderId="0" xfId="0" applyFont="1" applyFill="1" applyAlignment="1">
      <alignment vertical="top"/>
    </xf>
    <xf numFmtId="0" fontId="4" fillId="39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38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0" borderId="0" xfId="0" applyFont="1" applyFill="1" applyAlignment="1">
      <alignment horizontal="left" vertical="top"/>
    </xf>
    <xf numFmtId="0" fontId="90" fillId="0" borderId="13" xfId="0" applyFont="1" applyBorder="1" applyAlignment="1">
      <alignment horizontal="left" vertical="top"/>
    </xf>
    <xf numFmtId="1" fontId="90" fillId="0" borderId="13" xfId="0" applyNumberFormat="1" applyFont="1" applyFill="1" applyBorder="1" applyAlignment="1">
      <alignment horizontal="right" vertical="top"/>
    </xf>
    <xf numFmtId="175" fontId="90" fillId="0" borderId="14" xfId="0" applyNumberFormat="1" applyFont="1" applyFill="1" applyBorder="1" applyAlignment="1">
      <alignment horizontal="left" vertical="top"/>
    </xf>
    <xf numFmtId="0" fontId="4" fillId="40" borderId="10" xfId="0" applyFont="1" applyFill="1" applyBorder="1" applyAlignment="1">
      <alignment/>
    </xf>
    <xf numFmtId="0" fontId="90" fillId="0" borderId="14" xfId="0" applyFont="1" applyBorder="1" applyAlignment="1">
      <alignment vertical="top"/>
    </xf>
    <xf numFmtId="0" fontId="91" fillId="0" borderId="0" xfId="0" applyFont="1" applyFill="1" applyBorder="1" applyAlignment="1">
      <alignment vertical="top"/>
    </xf>
    <xf numFmtId="21" fontId="90" fillId="0" borderId="11" xfId="0" applyNumberFormat="1" applyFont="1" applyBorder="1" applyAlignment="1">
      <alignment/>
    </xf>
    <xf numFmtId="21" fontId="90" fillId="0" borderId="10" xfId="0" applyNumberFormat="1" applyFont="1" applyFill="1" applyBorder="1" applyAlignment="1">
      <alignment vertical="top"/>
    </xf>
    <xf numFmtId="2" fontId="90" fillId="0" borderId="14" xfId="0" applyNumberFormat="1" applyFont="1" applyBorder="1" applyAlignment="1">
      <alignment vertical="top"/>
    </xf>
    <xf numFmtId="2" fontId="90" fillId="0" borderId="11" xfId="0" applyNumberFormat="1" applyFont="1" applyFill="1" applyBorder="1" applyAlignment="1">
      <alignment vertical="top"/>
    </xf>
    <xf numFmtId="0" fontId="90" fillId="0" borderId="0" xfId="0" applyFont="1" applyFill="1" applyAlignment="1">
      <alignment/>
    </xf>
    <xf numFmtId="21" fontId="90" fillId="0" borderId="0" xfId="0" applyNumberFormat="1" applyFont="1" applyFill="1" applyAlignment="1">
      <alignment vertical="top"/>
    </xf>
    <xf numFmtId="2" fontId="90" fillId="0" borderId="0" xfId="0" applyNumberFormat="1" applyFont="1" applyFill="1" applyAlignment="1">
      <alignment vertical="top"/>
    </xf>
    <xf numFmtId="0" fontId="90" fillId="0" borderId="10" xfId="0" applyFont="1" applyFill="1" applyBorder="1" applyAlignment="1">
      <alignment/>
    </xf>
    <xf numFmtId="2" fontId="90" fillId="0" borderId="10" xfId="0" applyNumberFormat="1" applyFont="1" applyFill="1" applyBorder="1" applyAlignment="1">
      <alignment vertical="top"/>
    </xf>
    <xf numFmtId="2" fontId="87" fillId="41" borderId="10" xfId="0" applyNumberFormat="1" applyFont="1" applyFill="1" applyBorder="1" applyAlignment="1">
      <alignment vertical="top"/>
    </xf>
    <xf numFmtId="0" fontId="4" fillId="41" borderId="0" xfId="0" applyFont="1" applyFill="1" applyAlignment="1">
      <alignment vertical="top"/>
    </xf>
    <xf numFmtId="0" fontId="90" fillId="0" borderId="0" xfId="0" applyFont="1" applyFill="1" applyAlignment="1">
      <alignment horizontal="center"/>
    </xf>
    <xf numFmtId="2" fontId="87" fillId="38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2" fontId="86" fillId="0" borderId="0" xfId="0" applyNumberFormat="1" applyFont="1" applyFill="1" applyAlignment="1">
      <alignment vertical="top"/>
    </xf>
    <xf numFmtId="21" fontId="0" fillId="0" borderId="0" xfId="0" applyNumberFormat="1" applyBorder="1" applyAlignment="1">
      <alignment vertical="top"/>
    </xf>
    <xf numFmtId="0" fontId="92" fillId="0" borderId="0" xfId="0" applyFont="1" applyAlignment="1">
      <alignment vertical="top"/>
    </xf>
    <xf numFmtId="0" fontId="92" fillId="0" borderId="14" xfId="0" applyFont="1" applyBorder="1" applyAlignment="1">
      <alignment/>
    </xf>
    <xf numFmtId="173" fontId="5" fillId="15" borderId="13" xfId="0" applyNumberFormat="1" applyFont="1" applyFill="1" applyBorder="1" applyAlignment="1">
      <alignment horizontal="center" vertical="top"/>
    </xf>
    <xf numFmtId="0" fontId="90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15" fillId="42" borderId="0" xfId="0" applyFont="1" applyFill="1" applyAlignment="1">
      <alignment vertical="top"/>
    </xf>
    <xf numFmtId="0" fontId="93" fillId="0" borderId="0" xfId="0" applyFont="1" applyAlignment="1">
      <alignment/>
    </xf>
    <xf numFmtId="2" fontId="87" fillId="42" borderId="0" xfId="0" applyNumberFormat="1" applyFont="1" applyFill="1" applyAlignment="1">
      <alignment vertical="top"/>
    </xf>
    <xf numFmtId="0" fontId="0" fillId="0" borderId="18" xfId="0" applyBorder="1" applyAlignment="1">
      <alignment vertical="top"/>
    </xf>
    <xf numFmtId="0" fontId="94" fillId="0" borderId="0" xfId="0" applyFont="1" applyAlignment="1">
      <alignment horizontal="center" vertical="center" readingOrder="1"/>
    </xf>
    <xf numFmtId="0" fontId="95" fillId="0" borderId="0" xfId="0" applyFont="1" applyAlignment="1">
      <alignment horizontal="center" vertical="center" readingOrder="1"/>
    </xf>
    <xf numFmtId="0" fontId="4" fillId="43" borderId="0" xfId="0" applyFont="1" applyFill="1" applyAlignment="1">
      <alignment vertical="top"/>
    </xf>
    <xf numFmtId="0" fontId="87" fillId="43" borderId="0" xfId="0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90" fillId="0" borderId="0" xfId="0" applyNumberFormat="1" applyFont="1" applyBorder="1" applyAlignment="1">
      <alignment/>
    </xf>
    <xf numFmtId="0" fontId="90" fillId="0" borderId="0" xfId="0" applyNumberFormat="1" applyFont="1" applyBorder="1" applyAlignment="1">
      <alignment horizontal="right"/>
    </xf>
    <xf numFmtId="2" fontId="90" fillId="0" borderId="0" xfId="0" applyNumberFormat="1" applyFont="1" applyFill="1" applyBorder="1" applyAlignment="1">
      <alignment vertical="top"/>
    </xf>
    <xf numFmtId="0" fontId="36" fillId="19" borderId="0" xfId="52" applyFont="1" applyFill="1">
      <alignment/>
      <protection/>
    </xf>
    <xf numFmtId="0" fontId="0" fillId="0" borderId="0" xfId="52" applyFill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9" borderId="0" xfId="52" applyFont="1" applyFill="1">
      <alignment/>
      <protection/>
    </xf>
    <xf numFmtId="0" fontId="4" fillId="15" borderId="0" xfId="52" applyFont="1" applyFill="1">
      <alignment/>
      <protection/>
    </xf>
    <xf numFmtId="0" fontId="4" fillId="0" borderId="0" xfId="52" applyFont="1" applyFill="1">
      <alignment/>
      <protection/>
    </xf>
    <xf numFmtId="0" fontId="72" fillId="0" borderId="0" xfId="52" applyFont="1">
      <alignment/>
      <protection/>
    </xf>
    <xf numFmtId="49" fontId="11" fillId="0" borderId="12" xfId="52" applyNumberFormat="1" applyFont="1" applyBorder="1" applyAlignment="1">
      <alignment horizontal="center"/>
      <protection/>
    </xf>
    <xf numFmtId="0" fontId="15" fillId="44" borderId="0" xfId="52" applyFont="1" applyFill="1" applyAlignment="1">
      <alignment vertical="top"/>
      <protection/>
    </xf>
    <xf numFmtId="0" fontId="4" fillId="34" borderId="0" xfId="52" applyFont="1" applyFill="1" applyAlignment="1">
      <alignment vertical="top"/>
      <protection/>
    </xf>
    <xf numFmtId="0" fontId="87" fillId="38" borderId="0" xfId="52" applyFont="1" applyFill="1" applyAlignment="1">
      <alignment vertical="top"/>
      <protection/>
    </xf>
    <xf numFmtId="0" fontId="0" fillId="0" borderId="0" xfId="52" applyAlignment="1">
      <alignment vertical="top"/>
      <protection/>
    </xf>
    <xf numFmtId="0" fontId="0" fillId="0" borderId="10" xfId="52" applyFill="1" applyBorder="1">
      <alignment/>
      <protection/>
    </xf>
    <xf numFmtId="0" fontId="0" fillId="0" borderId="1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0" fontId="0" fillId="0" borderId="0" xfId="52" applyFill="1" applyBorder="1" applyAlignment="1">
      <alignment vertical="top"/>
      <protection/>
    </xf>
    <xf numFmtId="0" fontId="15" fillId="0" borderId="0" xfId="52" applyFont="1" applyFill="1" applyAlignment="1">
      <alignment vertical="top"/>
      <protection/>
    </xf>
    <xf numFmtId="0" fontId="0" fillId="0" borderId="0" xfId="52" applyBorder="1" applyAlignment="1">
      <alignment vertical="top"/>
      <protection/>
    </xf>
    <xf numFmtId="0" fontId="4" fillId="34" borderId="10" xfId="52" applyFont="1" applyFill="1" applyBorder="1">
      <alignment/>
      <protection/>
    </xf>
    <xf numFmtId="0" fontId="0" fillId="0" borderId="0" xfId="52" applyFill="1" applyAlignment="1">
      <alignment vertical="top"/>
      <protection/>
    </xf>
    <xf numFmtId="0" fontId="4" fillId="33" borderId="0" xfId="52" applyFont="1" applyFill="1">
      <alignment/>
      <protection/>
    </xf>
    <xf numFmtId="0" fontId="4" fillId="33" borderId="0" xfId="52" applyFont="1" applyFill="1" applyAlignment="1">
      <alignment vertical="top"/>
      <protection/>
    </xf>
    <xf numFmtId="0" fontId="0" fillId="33" borderId="0" xfId="52" applyFill="1">
      <alignment/>
      <protection/>
    </xf>
    <xf numFmtId="0" fontId="0" fillId="33" borderId="0" xfId="52" applyFill="1" applyAlignment="1">
      <alignment vertical="top"/>
      <protection/>
    </xf>
    <xf numFmtId="2" fontId="0" fillId="33" borderId="0" xfId="52" applyNumberFormat="1" applyFill="1">
      <alignment/>
      <protection/>
    </xf>
    <xf numFmtId="21" fontId="0" fillId="33" borderId="0" xfId="52" applyNumberFormat="1" applyFill="1" applyAlignment="1">
      <alignment vertical="top"/>
      <protection/>
    </xf>
    <xf numFmtId="0" fontId="0" fillId="33" borderId="10" xfId="52" applyFill="1" applyBorder="1">
      <alignment/>
      <protection/>
    </xf>
    <xf numFmtId="21" fontId="0" fillId="33" borderId="10" xfId="52" applyNumberFormat="1" applyFill="1" applyBorder="1" applyAlignment="1">
      <alignment vertical="top"/>
      <protection/>
    </xf>
    <xf numFmtId="0" fontId="0" fillId="33" borderId="10" xfId="52" applyFill="1" applyBorder="1" applyAlignment="1">
      <alignment vertical="top"/>
      <protection/>
    </xf>
    <xf numFmtId="0" fontId="88" fillId="0" borderId="0" xfId="52" applyFont="1">
      <alignment/>
      <protection/>
    </xf>
    <xf numFmtId="0" fontId="88" fillId="3" borderId="0" xfId="52" applyFont="1" applyFill="1">
      <alignment/>
      <protection/>
    </xf>
    <xf numFmtId="0" fontId="88" fillId="3" borderId="0" xfId="52" applyFont="1" applyFill="1" applyAlignment="1">
      <alignment vertical="top"/>
      <protection/>
    </xf>
    <xf numFmtId="4" fontId="88" fillId="3" borderId="0" xfId="52" applyNumberFormat="1" applyFont="1" applyFill="1" applyAlignment="1">
      <alignment vertical="top"/>
      <protection/>
    </xf>
    <xf numFmtId="0" fontId="4" fillId="45" borderId="0" xfId="52" applyFont="1" applyFill="1">
      <alignment/>
      <protection/>
    </xf>
    <xf numFmtId="2" fontId="4" fillId="0" borderId="0" xfId="52" applyNumberFormat="1" applyFont="1" applyFill="1">
      <alignment/>
      <protection/>
    </xf>
    <xf numFmtId="0" fontId="72" fillId="0" borderId="0" xfId="52" applyFont="1" applyFill="1">
      <alignment/>
      <protection/>
    </xf>
    <xf numFmtId="49" fontId="0" fillId="0" borderId="12" xfId="52" applyNumberFormat="1" applyBorder="1" applyAlignment="1">
      <alignment horizontal="left" vertical="top"/>
      <protection/>
    </xf>
    <xf numFmtId="2" fontId="4" fillId="0" borderId="0" xfId="52" applyNumberFormat="1" applyFont="1">
      <alignment/>
      <protection/>
    </xf>
    <xf numFmtId="174" fontId="5" fillId="0" borderId="13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173" fontId="5" fillId="0" borderId="14" xfId="52" applyNumberFormat="1" applyFont="1" applyFill="1" applyBorder="1" applyAlignment="1">
      <alignment horizontal="center" vertical="top"/>
      <protection/>
    </xf>
    <xf numFmtId="0" fontId="0" fillId="0" borderId="0" xfId="52" applyBorder="1" applyAlignment="1">
      <alignment horizontal="left" vertical="top"/>
      <protection/>
    </xf>
    <xf numFmtId="0" fontId="0" fillId="0" borderId="0" xfId="52" applyBorder="1">
      <alignment/>
      <protection/>
    </xf>
    <xf numFmtId="0" fontId="0" fillId="0" borderId="0" xfId="52" applyFont="1" applyBorder="1" applyAlignment="1">
      <alignment horizontal="left" vertical="top"/>
      <protection/>
    </xf>
    <xf numFmtId="14" fontId="4" fillId="0" borderId="0" xfId="52" applyNumberFormat="1" applyFont="1" applyBorder="1" applyAlignment="1">
      <alignment horizontal="left" vertical="top"/>
      <protection/>
    </xf>
    <xf numFmtId="2" fontId="4" fillId="45" borderId="0" xfId="52" applyNumberFormat="1" applyFont="1" applyFill="1">
      <alignment/>
      <protection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49" fontId="0" fillId="46" borderId="12" xfId="52" applyNumberFormat="1" applyFill="1" applyBorder="1" applyAlignment="1">
      <alignment horizontal="right" vertical="top"/>
      <protection/>
    </xf>
    <xf numFmtId="0" fontId="4" fillId="47" borderId="0" xfId="52" applyFont="1" applyFill="1" applyAlignment="1">
      <alignment horizontal="center" vertical="center"/>
      <protection/>
    </xf>
    <xf numFmtId="0" fontId="4" fillId="47" borderId="0" xfId="52" applyFont="1" applyFill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'O2_Channel&amp;Results_A'!$O$5:$R$5</c:f>
              <c:strCache/>
            </c:strRef>
          </c:cat>
          <c:val>
            <c:numRef>
              <c:f>'O2_Channel&amp;Results_A'!$O$17:$R$17</c:f>
              <c:numCache/>
            </c:numRef>
          </c:val>
        </c:ser>
        <c:gapWidth val="50"/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9173"/>
        <c:crossesAt val="0"/>
        <c:auto val="0"/>
        <c:lblOffset val="100"/>
        <c:tickLblSkip val="1"/>
        <c:noMultiLvlLbl val="0"/>
      </c:catAx>
      <c:valAx>
        <c:axId val="4229917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990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67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23.68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'O2_Channel&amp;Results_A'!$O$19:$S$19</c:f>
              <c:strCache/>
            </c:strRef>
          </c:cat>
          <c:val>
            <c:numRef>
              <c:f>'O2_Channel&amp;Results_A'!$O$20:$S$20</c:f>
              <c:numCache/>
            </c:numRef>
          </c:val>
        </c:ser>
        <c:gapWidth val="50"/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959"/>
        <c:crossesAt val="0"/>
        <c:auto val="0"/>
        <c:lblOffset val="100"/>
        <c:tickLblSkip val="1"/>
        <c:noMultiLvlLbl val="0"/>
      </c:catAx>
      <c:valAx>
        <c:axId val="368095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823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Amp_Channel_A!$C$3:$D$3</c:f>
              <c:strCache/>
            </c:strRef>
          </c:cat>
          <c:val>
            <c:numRef>
              <c:f>Amp_Channel_A!$C$4:$D$4</c:f>
              <c:numCache/>
            </c:numRef>
          </c:val>
          <c:smooth val="0"/>
        </c:ser>
        <c:marker val="1"/>
        <c:axId val="33128632"/>
        <c:axId val="29722233"/>
      </c:line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28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Amp_Channel_A!$A$46:$A$47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Amp_Channel_A!$E$44:$J$44</c:f>
              <c:strCache/>
            </c:strRef>
          </c:cat>
          <c:val>
            <c:numRef>
              <c:f>Amp_Channel_A!$E$45:$J$45</c:f>
              <c:numCache/>
            </c:numRef>
          </c:val>
        </c:ser>
        <c:gapWidth val="50"/>
        <c:axId val="66173506"/>
        <c:axId val="58690643"/>
      </c:bar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0643"/>
        <c:crossesAt val="0"/>
        <c:auto val="0"/>
        <c:lblOffset val="100"/>
        <c:tickLblSkip val="1"/>
        <c:noMultiLvlLbl val="0"/>
      </c:catAx>
      <c:valAx>
        <c:axId val="586906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350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'O2_Channel&amp;Results_B'!$P$17:$S$17</c:f>
              <c:numCache/>
            </c:numRef>
          </c:val>
        </c:ser>
        <c:gapWidth val="50"/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At val="0"/>
        <c:auto val="0"/>
        <c:lblOffset val="100"/>
        <c:tickLblSkip val="1"/>
        <c:noMultiLvlLbl val="0"/>
      </c:catAx>
      <c:valAx>
        <c:axId val="5632161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0475"/>
          <c:w val="0.892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28.74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'O2_Channel&amp;Results_B'!$P$20:$S$20</c:f>
              <c:numCache/>
            </c:numRef>
          </c:val>
        </c:ser>
        <c:gapWidth val="50"/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At val="0"/>
        <c:auto val="0"/>
        <c:lblOffset val="100"/>
        <c:tickLblSkip val="1"/>
        <c:noMultiLvlLbl val="0"/>
      </c:catAx>
      <c:valAx>
        <c:axId val="6575677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Amp_Channel_B!$C$3:$D$3</c:f>
              <c:strCache/>
            </c:strRef>
          </c:cat>
          <c:val>
            <c:numRef>
              <c:f>Amp_Channel_B!$C$4:$D$4</c:f>
              <c:numCache/>
            </c:numRef>
          </c:val>
          <c:smooth val="0"/>
        </c:ser>
        <c:marker val="1"/>
        <c:axId val="54940064"/>
        <c:axId val="24698529"/>
      </c:line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Amp_Channel_B!$A$46:$A$47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Amp_Channel_B!$E$44:$J$44</c:f>
              <c:strCache/>
            </c:strRef>
          </c:cat>
          <c:val>
            <c:numRef>
              <c:f>Amp_Channel_B!$E$45:$J$45</c:f>
              <c:numCache/>
            </c:numRef>
          </c:val>
        </c:ser>
        <c:gapWidth val="50"/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At val="0"/>
        <c:auto val="0"/>
        <c:lblOffset val="100"/>
        <c:tickLblSkip val="1"/>
        <c:noMultiLvlLbl val="0"/>
      </c:catAx>
      <c:valAx>
        <c:axId val="544238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114300</xdr:rowOff>
    </xdr:to>
    <xdr:pic>
      <xdr:nvPicPr>
        <xdr:cNvPr id="3" name="Picture 10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41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238125</xdr:colOff>
      <xdr:row>82</xdr:row>
      <xdr:rowOff>142875</xdr:rowOff>
    </xdr:from>
    <xdr:to>
      <xdr:col>17</xdr:col>
      <xdr:colOff>704850</xdr:colOff>
      <xdr:row>96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716000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</xdr:row>
      <xdr:rowOff>47625</xdr:rowOff>
    </xdr:from>
    <xdr:to>
      <xdr:col>9</xdr:col>
      <xdr:colOff>1247775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9124950" y="390525"/>
        <a:ext cx="3371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171450</xdr:colOff>
      <xdr:row>9</xdr:row>
      <xdr:rowOff>114300</xdr:rowOff>
    </xdr:to>
    <xdr:pic>
      <xdr:nvPicPr>
        <xdr:cNvPr id="3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37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82</xdr:row>
      <xdr:rowOff>0</xdr:rowOff>
    </xdr:from>
    <xdr:to>
      <xdr:col>17</xdr:col>
      <xdr:colOff>466725</xdr:colOff>
      <xdr:row>95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73125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I35" sqref="I3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6" width="12.00390625" style="0" customWidth="1"/>
    <col min="17" max="21" width="8.7109375" style="0" customWidth="1"/>
    <col min="22" max="22" width="8.7109375" style="5" customWidth="1"/>
    <col min="23" max="23" width="8.7109375" style="0" customWidth="1"/>
    <col min="24" max="24" width="11.8515625" style="0" customWidth="1"/>
    <col min="25" max="25" width="12.28125" style="129" customWidth="1"/>
    <col min="26" max="26" width="8.7109375" style="129" customWidth="1"/>
    <col min="27" max="27" width="12.421875" style="129" customWidth="1"/>
    <col min="28" max="28" width="8.7109375" style="129" customWidth="1"/>
    <col min="29" max="29" width="15.421875" style="129" customWidth="1"/>
    <col min="30" max="30" width="17.7109375" style="129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"/>
      <c r="L1" s="117" t="s">
        <v>17</v>
      </c>
      <c r="M1" s="326" t="s">
        <v>13</v>
      </c>
      <c r="N1" s="326"/>
      <c r="O1" s="262" t="s">
        <v>33</v>
      </c>
      <c r="P1" s="268" t="s">
        <v>39</v>
      </c>
      <c r="Q1" s="269" t="s">
        <v>40</v>
      </c>
      <c r="R1" s="222" t="s">
        <v>14</v>
      </c>
      <c r="S1" s="223"/>
      <c r="T1" s="27"/>
      <c r="U1" s="27"/>
      <c r="V1" s="27"/>
      <c r="W1" s="27"/>
      <c r="X1" s="142"/>
      <c r="Y1" s="143"/>
      <c r="Z1" s="144"/>
      <c r="AB1" s="144"/>
      <c r="AC1" s="145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</row>
    <row r="2" spans="1:60" s="25" customFormat="1" ht="13.5" customHeight="1" thickBot="1">
      <c r="A2" s="49" t="str">
        <f>L4</f>
        <v>2015-10-08 P1-02.DLD</v>
      </c>
      <c r="B2" s="45" t="str">
        <f>M11</f>
        <v>1A: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M2" s="272" t="s">
        <v>54</v>
      </c>
      <c r="N2" s="273" t="s">
        <v>55</v>
      </c>
      <c r="O2" s="274">
        <f>N3</f>
        <v>90</v>
      </c>
      <c r="P2" s="274">
        <f>O2+P3</f>
        <v>94</v>
      </c>
      <c r="Q2" s="274">
        <f>P2+Q3</f>
        <v>95</v>
      </c>
      <c r="R2" s="274">
        <f>Q2+R3</f>
        <v>98</v>
      </c>
      <c r="S2" s="26"/>
      <c r="T2" s="27"/>
      <c r="U2" s="27"/>
      <c r="V2" s="27"/>
      <c r="W2" s="27"/>
      <c r="X2" s="177"/>
      <c r="Y2" s="178"/>
      <c r="Z2" s="179"/>
      <c r="AB2" s="179"/>
      <c r="AC2" s="13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</row>
    <row r="3" spans="1:60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L3" s="133"/>
      <c r="M3" s="272" t="s">
        <v>56</v>
      </c>
      <c r="N3" s="275">
        <v>90</v>
      </c>
      <c r="O3" s="276"/>
      <c r="P3" s="276">
        <v>4</v>
      </c>
      <c r="Q3" s="276">
        <v>1</v>
      </c>
      <c r="R3" s="276">
        <v>3</v>
      </c>
      <c r="S3" s="28"/>
      <c r="T3" s="42"/>
      <c r="U3" s="134"/>
      <c r="V3" s="28"/>
      <c r="W3" s="28"/>
      <c r="X3" s="28"/>
      <c r="Y3" s="178"/>
      <c r="Z3" s="179"/>
      <c r="AB3" s="179"/>
      <c r="AC3" s="138"/>
      <c r="AD3" s="136"/>
      <c r="AE3" s="90"/>
      <c r="AF3" s="130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24"/>
      <c r="B4" s="125"/>
      <c r="C4" s="126"/>
      <c r="D4" s="127"/>
      <c r="E4" s="224">
        <v>1.5</v>
      </c>
      <c r="F4" s="128"/>
      <c r="G4" s="127"/>
      <c r="L4" s="109" t="s">
        <v>36</v>
      </c>
      <c r="M4" s="129"/>
      <c r="N4" s="28"/>
      <c r="O4" s="28"/>
      <c r="P4" s="28"/>
      <c r="Q4" s="28"/>
      <c r="R4" s="28"/>
      <c r="S4" s="28"/>
      <c r="T4" s="42"/>
      <c r="U4" s="42"/>
      <c r="V4" s="42"/>
      <c r="W4" s="42"/>
      <c r="X4" s="28"/>
      <c r="Y4" s="178"/>
      <c r="Z4" s="179"/>
      <c r="AB4" s="179"/>
      <c r="AC4" s="138"/>
      <c r="AD4" s="136"/>
      <c r="AE4" s="90"/>
      <c r="AF4" s="130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6" t="s">
        <v>12</v>
      </c>
      <c r="B5" s="48"/>
      <c r="C5" s="47"/>
      <c r="D5" s="47"/>
      <c r="E5" s="47"/>
      <c r="F5" s="47"/>
      <c r="G5" s="47"/>
      <c r="L5" s="4"/>
      <c r="M5" s="9" t="s">
        <v>37</v>
      </c>
      <c r="N5" s="29" t="s">
        <v>38</v>
      </c>
      <c r="O5" s="262" t="s">
        <v>33</v>
      </c>
      <c r="P5" s="268" t="s">
        <v>39</v>
      </c>
      <c r="Q5" s="269" t="s">
        <v>40</v>
      </c>
      <c r="R5" s="222" t="s">
        <v>14</v>
      </c>
      <c r="S5" s="250"/>
      <c r="T5" s="42"/>
      <c r="U5" s="42"/>
      <c r="V5" s="42"/>
      <c r="W5" s="42"/>
      <c r="X5" s="28"/>
      <c r="Y5" s="28"/>
      <c r="Z5" s="28"/>
      <c r="AB5" s="28"/>
      <c r="AC5" s="28"/>
      <c r="AD5" s="28"/>
      <c r="AE5" s="42"/>
      <c r="AW5" s="11"/>
      <c r="BB5" s="30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41</v>
      </c>
      <c r="N6" s="31"/>
      <c r="O6" s="31">
        <v>0</v>
      </c>
      <c r="P6" s="31">
        <v>0</v>
      </c>
      <c r="Q6" s="116">
        <v>0</v>
      </c>
      <c r="R6" s="116">
        <v>0</v>
      </c>
      <c r="S6" s="116"/>
      <c r="T6" s="42"/>
      <c r="U6" s="42"/>
      <c r="V6" s="42"/>
      <c r="W6" s="42"/>
      <c r="X6" s="28"/>
      <c r="Y6" s="28"/>
      <c r="Z6" s="28"/>
      <c r="AB6" s="28"/>
      <c r="AC6" s="28"/>
      <c r="AD6" s="28"/>
      <c r="AE6" s="42"/>
      <c r="AW6" s="11"/>
      <c r="BB6" s="30"/>
    </row>
    <row r="7" spans="1:54" s="25" customFormat="1" ht="13.5" customHeight="1" thickBot="1">
      <c r="A7" s="53"/>
      <c r="B7" s="53"/>
      <c r="C7" s="54"/>
      <c r="D7" s="54"/>
      <c r="E7" s="51"/>
      <c r="F7" s="55"/>
      <c r="G7" s="53"/>
      <c r="L7" s="5"/>
      <c r="M7" s="1" t="s">
        <v>42</v>
      </c>
      <c r="N7" s="31"/>
      <c r="O7" s="32">
        <v>0.008935185185185187</v>
      </c>
      <c r="P7" s="32">
        <v>0.014247685185185184</v>
      </c>
      <c r="Q7" s="32">
        <v>0.016631944444444446</v>
      </c>
      <c r="R7" s="32">
        <v>0.020810185185185185</v>
      </c>
      <c r="S7" s="32"/>
      <c r="T7" s="42"/>
      <c r="U7" s="42"/>
      <c r="V7" s="42"/>
      <c r="W7" s="42"/>
      <c r="X7" s="28"/>
      <c r="Y7" s="28"/>
      <c r="Z7" s="28"/>
      <c r="AB7" s="28"/>
      <c r="AC7" s="28"/>
      <c r="AD7" s="28"/>
      <c r="AE7" s="42"/>
      <c r="AW7" s="11"/>
      <c r="BB7" s="30"/>
    </row>
    <row r="8" spans="1:54" s="25" customFormat="1" ht="13.5" customHeight="1">
      <c r="A8" s="53"/>
      <c r="B8" s="53"/>
      <c r="C8" s="56"/>
      <c r="D8" s="54"/>
      <c r="E8" s="51"/>
      <c r="F8" s="57"/>
      <c r="G8" s="53"/>
      <c r="L8" s="5"/>
      <c r="M8" s="1" t="s">
        <v>43</v>
      </c>
      <c r="N8" s="32"/>
      <c r="O8" s="32">
        <v>0.010405092592592593</v>
      </c>
      <c r="P8" s="32">
        <v>0.01539351851851852</v>
      </c>
      <c r="Q8" s="32">
        <v>0.01840277777777778</v>
      </c>
      <c r="R8" s="32">
        <v>0.020983796296296296</v>
      </c>
      <c r="S8" s="32"/>
      <c r="T8" s="42"/>
      <c r="U8" s="42"/>
      <c r="V8" s="42"/>
      <c r="W8" s="42"/>
      <c r="X8" s="28"/>
      <c r="Y8" s="74" t="s">
        <v>18</v>
      </c>
      <c r="Z8" s="217"/>
      <c r="AW8" s="11"/>
      <c r="BB8" s="30"/>
    </row>
    <row r="9" spans="1:54" s="25" customFormat="1" ht="13.5" customHeight="1">
      <c r="A9" s="52"/>
      <c r="B9" s="52"/>
      <c r="C9" s="52"/>
      <c r="D9" s="52"/>
      <c r="E9" s="52"/>
      <c r="F9" s="52"/>
      <c r="G9" s="52"/>
      <c r="L9" s="3"/>
      <c r="M9" s="6" t="s">
        <v>44</v>
      </c>
      <c r="N9" s="34"/>
      <c r="O9" s="34">
        <v>64</v>
      </c>
      <c r="P9" s="34">
        <v>50</v>
      </c>
      <c r="Q9" s="35">
        <v>77</v>
      </c>
      <c r="R9" s="35">
        <v>7</v>
      </c>
      <c r="S9" s="35"/>
      <c r="T9" s="42"/>
      <c r="U9" s="42"/>
      <c r="V9" s="42"/>
      <c r="W9" s="42"/>
      <c r="X9" s="28"/>
      <c r="Y9" s="75" t="s">
        <v>16</v>
      </c>
      <c r="Z9" s="218"/>
      <c r="AW9" s="11"/>
      <c r="BB9" s="30"/>
    </row>
    <row r="10" spans="1:54" s="25" customFormat="1" ht="13.5" customHeight="1">
      <c r="A10" s="52"/>
      <c r="B10" s="52"/>
      <c r="C10" s="52"/>
      <c r="D10" s="52"/>
      <c r="E10" s="52"/>
      <c r="F10" s="52"/>
      <c r="G10" s="52"/>
      <c r="L10" s="7"/>
      <c r="M10" s="121" t="s">
        <v>45</v>
      </c>
      <c r="N10" s="115" t="s">
        <v>46</v>
      </c>
      <c r="O10" s="115">
        <v>119.5417</v>
      </c>
      <c r="P10" s="255">
        <v>105.7737</v>
      </c>
      <c r="Q10" s="36">
        <v>103.1066</v>
      </c>
      <c r="R10" s="36">
        <v>99.4411</v>
      </c>
      <c r="S10" s="36"/>
      <c r="T10" s="42"/>
      <c r="U10" s="42"/>
      <c r="V10" s="42"/>
      <c r="W10" s="42"/>
      <c r="X10" s="28"/>
      <c r="Y10" s="72" t="s">
        <v>4</v>
      </c>
      <c r="Z10" s="219" t="s">
        <v>6</v>
      </c>
      <c r="AW10" s="11"/>
      <c r="BB10" s="30"/>
    </row>
    <row r="11" spans="1:54" s="39" customFormat="1" ht="13.5" customHeight="1" thickBot="1">
      <c r="A11" s="53"/>
      <c r="B11" s="53"/>
      <c r="C11" s="53"/>
      <c r="D11" s="53"/>
      <c r="E11" s="53"/>
      <c r="F11" s="53"/>
      <c r="G11" s="53"/>
      <c r="L11" s="15" t="s">
        <v>47</v>
      </c>
      <c r="M11" s="122" t="s">
        <v>48</v>
      </c>
      <c r="N11" s="61" t="s">
        <v>49</v>
      </c>
      <c r="O11" s="38">
        <v>35.773</v>
      </c>
      <c r="P11" s="38">
        <v>25.01</v>
      </c>
      <c r="Q11" s="270">
        <v>8.4781</v>
      </c>
      <c r="R11" s="225">
        <v>23.6831</v>
      </c>
      <c r="S11" s="249"/>
      <c r="T11" s="42"/>
      <c r="U11" s="42"/>
      <c r="V11" s="42"/>
      <c r="W11" s="42"/>
      <c r="X11" s="28"/>
      <c r="Y11" s="94">
        <f>R11</f>
        <v>23.6831</v>
      </c>
      <c r="Z11" s="220">
        <f>S11</f>
        <v>0</v>
      </c>
      <c r="AW11" s="13"/>
      <c r="BB11" s="41"/>
    </row>
    <row r="12" spans="1:54" s="39" customFormat="1" ht="13.5" customHeight="1">
      <c r="A12" s="53"/>
      <c r="B12" s="53"/>
      <c r="C12" s="53"/>
      <c r="D12" s="53"/>
      <c r="E12" s="53"/>
      <c r="F12" s="53"/>
      <c r="G12" s="53"/>
      <c r="L12"/>
      <c r="M12"/>
      <c r="N12"/>
      <c r="O12"/>
      <c r="P12"/>
      <c r="Q12"/>
      <c r="R12"/>
      <c r="S12"/>
      <c r="T12" s="42"/>
      <c r="U12" s="42"/>
      <c r="V12" s="42"/>
      <c r="W12" s="42"/>
      <c r="X12" s="28"/>
      <c r="Y12" s="40"/>
      <c r="Z12" s="40"/>
      <c r="AB12" s="40"/>
      <c r="AC12" s="40"/>
      <c r="AD12" s="40"/>
      <c r="AE12" s="44"/>
      <c r="AW12" s="13"/>
      <c r="BB12" s="41"/>
    </row>
    <row r="13" spans="1:54" s="25" customFormat="1" ht="13.5" customHeight="1">
      <c r="A13" s="53"/>
      <c r="B13" s="53"/>
      <c r="C13" s="53"/>
      <c r="D13" s="53"/>
      <c r="E13" s="53"/>
      <c r="F13" s="53"/>
      <c r="G13" s="53"/>
      <c r="L13"/>
      <c r="M13"/>
      <c r="N13"/>
      <c r="O13"/>
      <c r="P13"/>
      <c r="Q13"/>
      <c r="R13"/>
      <c r="S13"/>
      <c r="T13" s="42"/>
      <c r="U13" s="42"/>
      <c r="V13" s="42"/>
      <c r="W13" s="42"/>
      <c r="X13" s="28"/>
      <c r="Y13" s="28"/>
      <c r="Z13" s="28"/>
      <c r="AB13" s="328" t="s">
        <v>23</v>
      </c>
      <c r="AC13" s="328"/>
      <c r="AD13" s="328"/>
      <c r="AE13" s="328"/>
      <c r="AW13" s="11"/>
      <c r="BB13" s="30"/>
    </row>
    <row r="14" spans="1:54" s="25" customFormat="1" ht="13.5" customHeight="1">
      <c r="A14" s="53"/>
      <c r="B14" s="53"/>
      <c r="C14" s="53"/>
      <c r="D14" s="53"/>
      <c r="E14" s="53"/>
      <c r="F14" s="53"/>
      <c r="G14" s="53"/>
      <c r="L14" s="5"/>
      <c r="U14" s="134"/>
      <c r="X14" s="28"/>
      <c r="Y14" s="28"/>
      <c r="Z14" s="28"/>
      <c r="AA14" s="216"/>
      <c r="AB14" s="216"/>
      <c r="AC14" s="216"/>
      <c r="AD14" s="216"/>
      <c r="AE14" s="216"/>
      <c r="AF14"/>
      <c r="AW14" s="11"/>
      <c r="BB14" s="30"/>
    </row>
    <row r="15" spans="1:54" s="25" customFormat="1" ht="13.5" customHeight="1">
      <c r="A15" s="58"/>
      <c r="B15" s="58"/>
      <c r="C15" s="58"/>
      <c r="D15" s="58"/>
      <c r="E15" s="58"/>
      <c r="F15" s="58"/>
      <c r="G15" s="58"/>
      <c r="L15" s="5"/>
      <c r="U15" s="134"/>
      <c r="X15" s="28"/>
      <c r="Y15" s="28"/>
      <c r="Z15" s="28"/>
      <c r="AA15" s="216"/>
      <c r="AB15" s="254"/>
      <c r="AC15" s="254"/>
      <c r="AD15" s="254"/>
      <c r="AE15" s="252">
        <f>R20</f>
        <v>1</v>
      </c>
      <c r="AF15" s="231" t="s">
        <v>14</v>
      </c>
      <c r="AW15" s="11"/>
      <c r="BB15" s="30"/>
    </row>
    <row r="16" spans="1:54" s="25" customFormat="1" ht="13.5" customHeight="1">
      <c r="A16" s="53"/>
      <c r="B16" s="53"/>
      <c r="C16" s="53"/>
      <c r="D16" s="53"/>
      <c r="E16" s="53"/>
      <c r="F16" s="53"/>
      <c r="G16" s="53"/>
      <c r="L16" s="27"/>
      <c r="M16" s="27"/>
      <c r="N16" s="27"/>
      <c r="O16" s="27"/>
      <c r="P16" s="27"/>
      <c r="Q16" s="27"/>
      <c r="R16" s="27"/>
      <c r="S16" s="27"/>
      <c r="X16" s="28"/>
      <c r="Y16" s="28"/>
      <c r="Z16" s="28"/>
      <c r="AA16" s="216"/>
      <c r="AB16" s="264">
        <f>O20</f>
        <v>1.504451607605867</v>
      </c>
      <c r="AC16" s="265"/>
      <c r="AD16" s="265"/>
      <c r="AE16" s="265"/>
      <c r="AF16" s="263" t="s">
        <v>33</v>
      </c>
      <c r="AW16" s="11"/>
      <c r="BB16" s="30"/>
    </row>
    <row r="17" spans="1:54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61" t="s">
        <v>31</v>
      </c>
      <c r="N17" s="61" t="s">
        <v>32</v>
      </c>
      <c r="O17" s="81">
        <f>O11/O23</f>
        <v>23.84866666666667</v>
      </c>
      <c r="P17" s="81">
        <f>P11/P23</f>
        <v>16.706746826987306</v>
      </c>
      <c r="Q17" s="81">
        <f>Q11/Q23</f>
        <v>5.666226566857242</v>
      </c>
      <c r="R17" s="81">
        <f>R11/R23</f>
        <v>15.852066325096775</v>
      </c>
      <c r="S17" s="81"/>
      <c r="Y17" s="73" t="s">
        <v>14</v>
      </c>
      <c r="Z17" s="28"/>
      <c r="AA17" s="216"/>
      <c r="AB17" s="254"/>
      <c r="AC17" s="253">
        <f>P20</f>
        <v>1.0539160311572386</v>
      </c>
      <c r="AD17" s="253">
        <f>Q20</f>
        <v>0.35744403604257885</v>
      </c>
      <c r="AE17" s="254"/>
      <c r="AF17" s="226" t="s">
        <v>22</v>
      </c>
      <c r="AW17" s="11"/>
      <c r="BB17" s="30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61" t="s">
        <v>31</v>
      </c>
      <c r="N18" s="80" t="s">
        <v>21</v>
      </c>
      <c r="O18" s="81"/>
      <c r="P18" s="81"/>
      <c r="Q18" s="81"/>
      <c r="R18" s="81"/>
      <c r="S18" s="81"/>
      <c r="X18" s="16"/>
      <c r="Y18" s="92">
        <f>$Y11-$Z11</f>
        <v>23.6831</v>
      </c>
      <c r="Z18" s="28"/>
      <c r="AA18" s="216"/>
      <c r="AB18" s="230"/>
      <c r="AC18" s="230" t="s">
        <v>39</v>
      </c>
      <c r="AD18" s="230" t="s">
        <v>40</v>
      </c>
      <c r="AE18" s="230"/>
      <c r="AF18"/>
      <c r="AW18" s="11"/>
      <c r="BB18" s="30"/>
    </row>
    <row r="19" spans="1:54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L19" s="16"/>
      <c r="M19" s="16"/>
      <c r="N19" s="16"/>
      <c r="O19" s="262" t="s">
        <v>33</v>
      </c>
      <c r="P19" s="268" t="s">
        <v>39</v>
      </c>
      <c r="Q19" s="269" t="s">
        <v>40</v>
      </c>
      <c r="R19" s="222" t="s">
        <v>14</v>
      </c>
      <c r="S19" s="223" t="s">
        <v>6</v>
      </c>
      <c r="X19" s="16"/>
      <c r="Y19" s="28"/>
      <c r="Z19" s="28"/>
      <c r="AA19" s="216"/>
      <c r="AB19" s="28"/>
      <c r="AC19" s="28"/>
      <c r="AD19" s="28"/>
      <c r="AE19" s="42"/>
      <c r="AW19" s="11"/>
      <c r="BB19" s="30"/>
    </row>
    <row r="20" spans="1:54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L20" s="18"/>
      <c r="M20" s="63" t="s">
        <v>15</v>
      </c>
      <c r="N20" s="63" t="s">
        <v>21</v>
      </c>
      <c r="O20" s="62">
        <f>O17/$R$17</f>
        <v>1.504451607605867</v>
      </c>
      <c r="P20" s="62">
        <f>P17/$R$17</f>
        <v>1.0539160311572386</v>
      </c>
      <c r="Q20" s="62">
        <f>Q17/$R$17</f>
        <v>0.35744403604257885</v>
      </c>
      <c r="R20" s="62">
        <f>R17/$R$17</f>
        <v>1</v>
      </c>
      <c r="S20" s="62"/>
      <c r="T20" s="25"/>
      <c r="U20" s="25"/>
      <c r="V20" s="25"/>
      <c r="W20" s="25"/>
      <c r="X20" s="16"/>
      <c r="Y20" s="28"/>
      <c r="Z20" s="28"/>
      <c r="AB20" s="28"/>
      <c r="AC20" s="28"/>
      <c r="AD20" s="28"/>
      <c r="AW20" s="12"/>
      <c r="BB20" s="43"/>
    </row>
    <row r="21" spans="4:54" s="16" customFormat="1" ht="13.5" customHeight="1">
      <c r="D21" s="97"/>
      <c r="E21" s="60"/>
      <c r="F21" s="60"/>
      <c r="G21" s="60"/>
      <c r="L21" s="42"/>
      <c r="Q21" s="120"/>
      <c r="R21" s="120"/>
      <c r="S21" s="120"/>
      <c r="T21" s="120"/>
      <c r="U21" s="25"/>
      <c r="V21" s="25"/>
      <c r="W21" s="25"/>
      <c r="Z21" s="28"/>
      <c r="AW21" s="22"/>
      <c r="BB21" s="17"/>
    </row>
    <row r="22" spans="1:54" s="16" customFormat="1" ht="13.5" customHeight="1" thickBot="1">
      <c r="A22" s="69"/>
      <c r="B22" s="70"/>
      <c r="C22" s="60"/>
      <c r="D22" s="60"/>
      <c r="E22" s="60"/>
      <c r="F22" s="60"/>
      <c r="G22" s="60"/>
      <c r="L22" s="18"/>
      <c r="M22" s="63"/>
      <c r="N22" s="63"/>
      <c r="O22" s="63"/>
      <c r="P22" s="63"/>
      <c r="Q22" s="63"/>
      <c r="R22" s="63"/>
      <c r="S22" s="63"/>
      <c r="T22" s="120"/>
      <c r="U22" s="25"/>
      <c r="V22" s="25"/>
      <c r="W22" s="25"/>
      <c r="Z22" s="28"/>
      <c r="AW22" s="22"/>
      <c r="BB22" s="17"/>
    </row>
    <row r="23" spans="1:54" s="16" customFormat="1" ht="13.5" customHeight="1">
      <c r="A23" s="69"/>
      <c r="B23" s="70"/>
      <c r="C23" s="60"/>
      <c r="D23" s="60"/>
      <c r="E23" s="60"/>
      <c r="F23" s="60"/>
      <c r="G23" s="60"/>
      <c r="L23" s="131" t="s">
        <v>52</v>
      </c>
      <c r="M23" s="271" t="s">
        <v>53</v>
      </c>
      <c r="N23" s="37"/>
      <c r="O23" s="37">
        <f>E4</f>
        <v>1.5</v>
      </c>
      <c r="P23" s="37">
        <f>O23-(O23*P3/1000)/2</f>
        <v>1.497</v>
      </c>
      <c r="Q23" s="37">
        <f>P23-(P23*Q3/1000)/2</f>
        <v>1.4962515</v>
      </c>
      <c r="R23" s="37">
        <f>Q23-(Q23*R3/1000)/2</f>
        <v>1.49400712275</v>
      </c>
      <c r="T23" s="120"/>
      <c r="U23" s="25"/>
      <c r="V23" s="25"/>
      <c r="W23" s="25"/>
      <c r="Z23" s="28"/>
      <c r="AW23" s="22"/>
      <c r="BB23" s="17"/>
    </row>
    <row r="24" spans="1:54" s="16" customFormat="1" ht="13.5" customHeight="1">
      <c r="A24" s="69"/>
      <c r="B24" s="70"/>
      <c r="C24" s="60"/>
      <c r="D24" s="60"/>
      <c r="E24" s="60"/>
      <c r="F24" s="60"/>
      <c r="G24" s="60"/>
      <c r="L24" s="42"/>
      <c r="M24" s="131"/>
      <c r="N24" s="132"/>
      <c r="O24" s="132"/>
      <c r="P24" s="132"/>
      <c r="Q24" s="37"/>
      <c r="R24" s="37"/>
      <c r="S24" s="37"/>
      <c r="T24" s="120"/>
      <c r="U24" s="25"/>
      <c r="V24" s="25"/>
      <c r="W24" s="25"/>
      <c r="AW24" s="22"/>
      <c r="BB24" s="17"/>
    </row>
    <row r="25" spans="1:54" s="16" customFormat="1" ht="13.5" customHeight="1">
      <c r="A25" s="69"/>
      <c r="B25" s="70"/>
      <c r="C25" s="60"/>
      <c r="D25" s="60"/>
      <c r="E25" s="60"/>
      <c r="F25" s="60"/>
      <c r="G25" s="60"/>
      <c r="L25" s="42"/>
      <c r="T25" s="120"/>
      <c r="AW25" s="22"/>
      <c r="BB25" s="17"/>
    </row>
    <row r="26" spans="1:54" s="16" customFormat="1" ht="13.5" customHeight="1">
      <c r="A26" s="69"/>
      <c r="B26" s="70"/>
      <c r="C26" s="60"/>
      <c r="D26" s="60"/>
      <c r="E26" s="60"/>
      <c r="F26" s="60"/>
      <c r="G26" s="60"/>
      <c r="L26" s="42"/>
      <c r="M26" s="131"/>
      <c r="N26" s="132"/>
      <c r="O26" s="132"/>
      <c r="P26" s="132"/>
      <c r="Q26" s="37"/>
      <c r="R26" s="37"/>
      <c r="S26" s="37"/>
      <c r="T26" s="120"/>
      <c r="U26" s="37"/>
      <c r="V26" s="28"/>
      <c r="W26" s="42"/>
      <c r="AW26" s="22"/>
      <c r="BB26" s="17"/>
    </row>
    <row r="27" spans="1:54" s="16" customFormat="1" ht="13.5" customHeight="1">
      <c r="A27" s="69"/>
      <c r="B27" s="70"/>
      <c r="C27" s="60"/>
      <c r="D27" s="60"/>
      <c r="E27" s="60"/>
      <c r="F27" s="60"/>
      <c r="G27" s="60"/>
      <c r="L27" s="42"/>
      <c r="T27" s="25"/>
      <c r="AW27" s="22"/>
      <c r="BB27" s="17"/>
    </row>
    <row r="28" spans="1:54" s="16" customFormat="1" ht="13.5" customHeight="1">
      <c r="A28" s="69"/>
      <c r="B28" s="70"/>
      <c r="C28" s="60"/>
      <c r="D28" s="60"/>
      <c r="E28" s="60"/>
      <c r="F28" s="60"/>
      <c r="G28" s="60"/>
      <c r="L28" s="42"/>
      <c r="M28" s="131"/>
      <c r="N28" s="132"/>
      <c r="O28" s="132"/>
      <c r="P28" s="132"/>
      <c r="Q28" s="37"/>
      <c r="R28" s="37"/>
      <c r="S28" s="37"/>
      <c r="T28" s="37"/>
      <c r="U28" s="37"/>
      <c r="V28" s="28"/>
      <c r="W28" s="42"/>
      <c r="AW28" s="22"/>
      <c r="BB28" s="17"/>
    </row>
    <row r="29" spans="1:54" s="16" customFormat="1" ht="13.5" customHeight="1">
      <c r="A29" s="69"/>
      <c r="B29" s="70"/>
      <c r="C29" s="60"/>
      <c r="D29" s="60"/>
      <c r="E29" s="60"/>
      <c r="F29" s="60"/>
      <c r="G29" s="60"/>
      <c r="L29" s="42"/>
      <c r="AW29" s="22"/>
      <c r="BB29" s="17"/>
    </row>
    <row r="30" spans="1:54" s="16" customFormat="1" ht="13.5" customHeight="1">
      <c r="A30" s="69"/>
      <c r="B30" s="70"/>
      <c r="C30" s="60"/>
      <c r="D30" s="60"/>
      <c r="E30" s="60"/>
      <c r="F30" s="60"/>
      <c r="G30" s="60"/>
      <c r="L30" s="42"/>
      <c r="M30" s="131"/>
      <c r="N30" s="132"/>
      <c r="O30" s="132"/>
      <c r="P30" s="132"/>
      <c r="Q30" s="37"/>
      <c r="R30" s="37"/>
      <c r="S30" s="37"/>
      <c r="T30" s="37"/>
      <c r="U30" s="37"/>
      <c r="V30" s="28"/>
      <c r="W30" s="42"/>
      <c r="X30" s="42"/>
      <c r="AW30" s="22"/>
      <c r="BB30" s="17"/>
    </row>
    <row r="31" spans="1:54" s="16" customFormat="1" ht="13.5" customHeight="1">
      <c r="A31" s="69"/>
      <c r="B31" s="70"/>
      <c r="C31" s="60"/>
      <c r="D31" s="60"/>
      <c r="E31" s="60"/>
      <c r="F31" s="60"/>
      <c r="G31" s="60"/>
      <c r="L31" s="42"/>
      <c r="M31" s="131"/>
      <c r="N31" s="132"/>
      <c r="O31" s="132"/>
      <c r="P31" s="132"/>
      <c r="Q31" s="42"/>
      <c r="R31" s="42"/>
      <c r="S31" s="42"/>
      <c r="T31" s="42"/>
      <c r="U31" s="42"/>
      <c r="V31" s="28"/>
      <c r="W31" s="42"/>
      <c r="X31" s="42"/>
      <c r="AW31" s="22"/>
      <c r="BB31" s="17"/>
    </row>
    <row r="32" spans="1:54" s="16" customFormat="1" ht="13.5" customHeight="1">
      <c r="A32" s="69"/>
      <c r="B32" s="70"/>
      <c r="C32" s="60"/>
      <c r="D32" s="60"/>
      <c r="E32" s="60"/>
      <c r="F32" s="60"/>
      <c r="G32" s="60"/>
      <c r="L32" s="42"/>
      <c r="M32" s="131"/>
      <c r="N32" s="132"/>
      <c r="O32" s="132"/>
      <c r="P32" s="132"/>
      <c r="Q32" s="256"/>
      <c r="R32" s="256"/>
      <c r="S32" s="256"/>
      <c r="T32" s="42"/>
      <c r="U32" s="42"/>
      <c r="V32" s="28"/>
      <c r="W32" s="42"/>
      <c r="X32" s="42"/>
      <c r="AW32" s="22"/>
      <c r="BB32" s="17"/>
    </row>
    <row r="33" spans="1:54" s="16" customFormat="1" ht="13.5" customHeight="1">
      <c r="A33" s="69"/>
      <c r="B33" s="70"/>
      <c r="C33" s="60"/>
      <c r="D33" s="60"/>
      <c r="E33" s="60"/>
      <c r="F33" s="60"/>
      <c r="G33" s="60"/>
      <c r="L33" s="42"/>
      <c r="M33" s="131"/>
      <c r="N33" s="132"/>
      <c r="O33" s="132"/>
      <c r="P33" s="132"/>
      <c r="Q33" s="256"/>
      <c r="R33" s="256"/>
      <c r="S33" s="256"/>
      <c r="T33" s="42"/>
      <c r="U33" s="42"/>
      <c r="V33" s="28"/>
      <c r="W33" s="42"/>
      <c r="X33" s="42"/>
      <c r="AW33" s="22"/>
      <c r="BB33" s="17"/>
    </row>
    <row r="34" spans="1:54" s="16" customFormat="1" ht="13.5" customHeight="1">
      <c r="A34" s="69"/>
      <c r="B34" s="70"/>
      <c r="C34" s="60"/>
      <c r="D34" s="60"/>
      <c r="E34" s="60"/>
      <c r="F34" s="60"/>
      <c r="G34" s="60"/>
      <c r="L34" s="42"/>
      <c r="M34" s="131"/>
      <c r="N34" s="132"/>
      <c r="O34" s="132"/>
      <c r="P34" s="132"/>
      <c r="Q34" s="42"/>
      <c r="R34" s="42"/>
      <c r="S34" s="42"/>
      <c r="T34" s="42"/>
      <c r="U34" s="42"/>
      <c r="V34" s="28"/>
      <c r="W34" s="42"/>
      <c r="X34" s="42"/>
      <c r="AW34" s="22"/>
      <c r="BB34" s="17"/>
    </row>
    <row r="35" spans="1:54" s="16" customFormat="1" ht="13.5" customHeight="1">
      <c r="A35" s="69"/>
      <c r="B35" s="70"/>
      <c r="C35" s="60"/>
      <c r="D35" s="60"/>
      <c r="E35" s="60"/>
      <c r="F35" s="60"/>
      <c r="G35" s="60"/>
      <c r="L35" s="42"/>
      <c r="M35" s="131"/>
      <c r="N35" s="132"/>
      <c r="O35" s="132"/>
      <c r="P35" s="132"/>
      <c r="Q35" s="42"/>
      <c r="R35" s="42"/>
      <c r="S35" s="42"/>
      <c r="T35" s="42"/>
      <c r="U35" s="42"/>
      <c r="V35" s="28"/>
      <c r="W35" s="42"/>
      <c r="X35" s="42"/>
      <c r="AA35"/>
      <c r="AB35" s="230"/>
      <c r="AC35" s="230"/>
      <c r="AD35" s="230"/>
      <c r="AE35" s="230"/>
      <c r="AF35"/>
      <c r="AW35" s="22"/>
      <c r="BB35" s="17"/>
    </row>
    <row r="36" spans="1:54" s="16" customFormat="1" ht="13.5" customHeight="1">
      <c r="A36" s="69"/>
      <c r="B36" s="70"/>
      <c r="C36" s="60"/>
      <c r="D36" s="60"/>
      <c r="E36" s="60"/>
      <c r="F36" s="60"/>
      <c r="G36" s="60"/>
      <c r="L36" s="42"/>
      <c r="M36" s="131"/>
      <c r="N36" s="132"/>
      <c r="O36" s="132"/>
      <c r="P36" s="37"/>
      <c r="Q36" s="43"/>
      <c r="R36" s="43"/>
      <c r="S36" s="43"/>
      <c r="T36" s="42"/>
      <c r="U36" s="42"/>
      <c r="V36" s="28"/>
      <c r="W36" s="42"/>
      <c r="X36" s="42"/>
      <c r="AW36" s="22"/>
      <c r="BB36" s="17"/>
    </row>
    <row r="37" spans="1:54" s="16" customFormat="1" ht="13.5" customHeight="1">
      <c r="A37" s="69"/>
      <c r="B37" s="70"/>
      <c r="C37" s="60"/>
      <c r="D37" s="60"/>
      <c r="E37" s="60"/>
      <c r="F37" s="60"/>
      <c r="G37" s="60"/>
      <c r="L37" s="42"/>
      <c r="M37" s="131"/>
      <c r="N37" s="132"/>
      <c r="O37" s="132"/>
      <c r="P37" s="132"/>
      <c r="Q37" s="42"/>
      <c r="R37" s="42"/>
      <c r="S37" s="42"/>
      <c r="T37" s="42"/>
      <c r="U37" s="42"/>
      <c r="V37" s="28"/>
      <c r="W37" s="42"/>
      <c r="X37" s="42"/>
      <c r="AW37" s="22"/>
      <c r="BB37" s="17"/>
    </row>
    <row r="38" spans="1:54" s="16" customFormat="1" ht="13.5" customHeight="1">
      <c r="A38" s="69"/>
      <c r="B38" s="70"/>
      <c r="C38" s="60"/>
      <c r="D38" s="60"/>
      <c r="E38" s="60"/>
      <c r="F38" s="60"/>
      <c r="G38" s="60"/>
      <c r="L38" s="42"/>
      <c r="Q38" s="42"/>
      <c r="R38" s="42"/>
      <c r="S38" s="42"/>
      <c r="T38" s="42"/>
      <c r="U38" s="42"/>
      <c r="V38" s="28"/>
      <c r="W38" s="42"/>
      <c r="X38" s="42"/>
      <c r="AW38" s="22"/>
      <c r="BB38" s="17"/>
    </row>
    <row r="39" spans="1:54" s="16" customFormat="1" ht="13.5" customHeight="1">
      <c r="A39" s="69"/>
      <c r="B39" s="70"/>
      <c r="C39" s="60"/>
      <c r="D39" s="60"/>
      <c r="E39" s="60"/>
      <c r="F39" s="60"/>
      <c r="G39" s="60"/>
      <c r="L39" s="42"/>
      <c r="M39" s="131"/>
      <c r="N39" s="132"/>
      <c r="O39" s="132"/>
      <c r="P39" s="132"/>
      <c r="Q39" s="42"/>
      <c r="R39" s="42"/>
      <c r="S39" s="42"/>
      <c r="T39" s="42"/>
      <c r="U39" s="42"/>
      <c r="V39" s="28"/>
      <c r="W39" s="42"/>
      <c r="X39" s="42"/>
      <c r="AW39" s="22"/>
      <c r="BB39" s="17"/>
    </row>
    <row r="40" spans="1:54" s="16" customFormat="1" ht="13.5" customHeight="1">
      <c r="A40" s="69"/>
      <c r="B40" s="70"/>
      <c r="C40" s="60"/>
      <c r="D40" s="60"/>
      <c r="E40" s="60"/>
      <c r="F40" s="60"/>
      <c r="G40" s="60"/>
      <c r="L40" s="42"/>
      <c r="M40" s="131"/>
      <c r="N40" s="132"/>
      <c r="O40" s="132"/>
      <c r="P40" s="132"/>
      <c r="Q40" s="42"/>
      <c r="R40" s="42"/>
      <c r="S40" s="42"/>
      <c r="T40" s="42"/>
      <c r="U40" s="42"/>
      <c r="V40" s="28"/>
      <c r="W40" s="42"/>
      <c r="X40" s="42"/>
      <c r="AW40" s="22"/>
      <c r="BB40" s="17"/>
    </row>
    <row r="41" spans="1:54" s="16" customFormat="1" ht="13.5" customHeight="1">
      <c r="A41" s="69"/>
      <c r="B41" s="70"/>
      <c r="C41" s="60"/>
      <c r="D41" s="60"/>
      <c r="E41" s="60"/>
      <c r="F41" s="60"/>
      <c r="G41" s="60"/>
      <c r="L41" s="42"/>
      <c r="M41" s="131"/>
      <c r="N41" s="132"/>
      <c r="O41" s="132"/>
      <c r="P41" s="132"/>
      <c r="Q41" s="42"/>
      <c r="R41" s="42"/>
      <c r="S41" s="42"/>
      <c r="T41" s="42"/>
      <c r="U41" s="42"/>
      <c r="V41" s="28"/>
      <c r="W41" s="42"/>
      <c r="X41" s="42"/>
      <c r="AW41" s="22"/>
      <c r="BB41" s="17"/>
    </row>
    <row r="42" spans="1:54" s="16" customFormat="1" ht="13.5" customHeight="1">
      <c r="A42" s="69"/>
      <c r="B42" s="70"/>
      <c r="C42" s="60"/>
      <c r="D42" s="60"/>
      <c r="E42" s="60"/>
      <c r="F42" s="60"/>
      <c r="G42" s="60"/>
      <c r="L42" s="42"/>
      <c r="M42" s="131"/>
      <c r="N42" s="132"/>
      <c r="O42" s="132"/>
      <c r="P42" s="132"/>
      <c r="Q42" s="42"/>
      <c r="R42" s="42"/>
      <c r="S42" s="42"/>
      <c r="T42" s="42"/>
      <c r="U42" s="42"/>
      <c r="V42" s="28"/>
      <c r="W42" s="42"/>
      <c r="X42" s="42"/>
      <c r="AW42" s="22"/>
      <c r="BB42" s="17"/>
    </row>
    <row r="43" spans="1:54" s="16" customFormat="1" ht="13.5" customHeight="1">
      <c r="A43" s="69"/>
      <c r="B43" s="70"/>
      <c r="C43" s="60"/>
      <c r="D43" s="60"/>
      <c r="E43" s="60"/>
      <c r="F43" s="60"/>
      <c r="G43" s="60"/>
      <c r="L43" s="42"/>
      <c r="M43" s="131"/>
      <c r="N43" s="132"/>
      <c r="O43" s="132"/>
      <c r="P43" s="132"/>
      <c r="Q43" s="42"/>
      <c r="R43" s="42"/>
      <c r="S43" s="42"/>
      <c r="T43" s="42"/>
      <c r="U43" s="42"/>
      <c r="V43" s="28"/>
      <c r="W43" s="42"/>
      <c r="X43" s="42"/>
      <c r="AW43" s="22"/>
      <c r="BB43" s="17"/>
    </row>
    <row r="44" spans="1:54" s="16" customFormat="1" ht="13.5" customHeight="1">
      <c r="A44" s="69"/>
      <c r="B44" s="70"/>
      <c r="C44" s="60"/>
      <c r="D44" s="60"/>
      <c r="E44" s="60"/>
      <c r="F44" s="60"/>
      <c r="G44" s="60"/>
      <c r="L44" s="42"/>
      <c r="M44" s="131"/>
      <c r="N44" s="132"/>
      <c r="O44" s="132"/>
      <c r="P44" s="132"/>
      <c r="Q44" s="42"/>
      <c r="R44" s="42"/>
      <c r="S44" s="42"/>
      <c r="T44" s="42"/>
      <c r="U44" s="42"/>
      <c r="V44" s="28"/>
      <c r="W44" s="42"/>
      <c r="X44" s="42"/>
      <c r="AW44" s="22"/>
      <c r="BB44" s="17"/>
    </row>
    <row r="45" spans="1:54" s="16" customFormat="1" ht="13.5" customHeight="1">
      <c r="A45" s="69"/>
      <c r="B45" s="70"/>
      <c r="C45" s="60"/>
      <c r="D45" s="60"/>
      <c r="E45" s="60"/>
      <c r="F45" s="60"/>
      <c r="G45" s="60"/>
      <c r="L45" s="42"/>
      <c r="M45" s="131"/>
      <c r="N45" s="132"/>
      <c r="O45" s="132"/>
      <c r="P45" s="132"/>
      <c r="Q45" s="42"/>
      <c r="R45" s="42"/>
      <c r="S45" s="42"/>
      <c r="T45" s="42"/>
      <c r="U45" s="42"/>
      <c r="V45" s="28"/>
      <c r="W45" s="42"/>
      <c r="X45" s="42"/>
      <c r="AW45" s="22"/>
      <c r="BB45" s="17"/>
    </row>
    <row r="46" spans="1:54" s="16" customFormat="1" ht="13.5" customHeight="1">
      <c r="A46" s="69"/>
      <c r="B46" s="70"/>
      <c r="C46" s="60"/>
      <c r="D46" s="60"/>
      <c r="E46" s="60"/>
      <c r="F46" s="60"/>
      <c r="G46" s="60"/>
      <c r="L46" s="42"/>
      <c r="M46" s="131"/>
      <c r="N46" s="132"/>
      <c r="O46" s="132"/>
      <c r="P46" s="132"/>
      <c r="Q46" s="42"/>
      <c r="R46" s="42"/>
      <c r="S46" s="42"/>
      <c r="T46" s="42"/>
      <c r="U46" s="42"/>
      <c r="V46" s="28"/>
      <c r="W46" s="42"/>
      <c r="X46" s="42"/>
      <c r="AW46" s="22"/>
      <c r="BB46" s="17"/>
    </row>
    <row r="47" spans="1:54" s="16" customFormat="1" ht="13.5" customHeight="1">
      <c r="A47" s="69"/>
      <c r="B47" s="70"/>
      <c r="C47" s="60"/>
      <c r="D47" s="60"/>
      <c r="E47" s="60"/>
      <c r="F47" s="60"/>
      <c r="G47" s="60"/>
      <c r="L47" s="42"/>
      <c r="M47" s="131"/>
      <c r="N47" s="132"/>
      <c r="O47" s="132"/>
      <c r="P47" s="132"/>
      <c r="Q47" s="42"/>
      <c r="R47" s="42"/>
      <c r="S47" s="42"/>
      <c r="T47" s="42"/>
      <c r="U47" s="42"/>
      <c r="V47" s="28"/>
      <c r="W47" s="42"/>
      <c r="X47" s="42"/>
      <c r="AW47" s="22"/>
      <c r="BB47" s="17"/>
    </row>
    <row r="48" spans="1:54" s="16" customFormat="1" ht="13.5" customHeight="1">
      <c r="A48" s="69"/>
      <c r="B48" s="70"/>
      <c r="C48" s="60"/>
      <c r="D48" s="60"/>
      <c r="E48" s="60"/>
      <c r="F48" s="60"/>
      <c r="G48" s="60"/>
      <c r="L48" s="42"/>
      <c r="M48" s="131"/>
      <c r="N48" s="132"/>
      <c r="O48" s="132"/>
      <c r="P48" s="132"/>
      <c r="Q48" s="42"/>
      <c r="R48" s="42"/>
      <c r="S48" s="42"/>
      <c r="T48" s="42"/>
      <c r="U48" s="42"/>
      <c r="V48" s="28"/>
      <c r="W48" s="42"/>
      <c r="X48" s="42"/>
      <c r="AW48" s="22"/>
      <c r="BB48" s="17"/>
    </row>
    <row r="49" spans="1:54" s="16" customFormat="1" ht="13.5" customHeight="1">
      <c r="A49" s="69"/>
      <c r="B49" s="70"/>
      <c r="C49" s="60"/>
      <c r="D49" s="60"/>
      <c r="E49" s="60"/>
      <c r="F49" s="60"/>
      <c r="G49" s="60"/>
      <c r="L49" s="42"/>
      <c r="M49" s="131"/>
      <c r="N49" s="132"/>
      <c r="O49" s="132"/>
      <c r="P49" s="132"/>
      <c r="Q49" s="42"/>
      <c r="R49" s="42"/>
      <c r="S49" s="42"/>
      <c r="T49" s="42"/>
      <c r="U49" s="42"/>
      <c r="V49" s="28"/>
      <c r="W49" s="42"/>
      <c r="X49" s="42"/>
      <c r="AW49" s="22"/>
      <c r="BB49" s="17"/>
    </row>
    <row r="50" spans="1:54" s="16" customFormat="1" ht="13.5" customHeight="1">
      <c r="A50" s="69"/>
      <c r="B50" s="70"/>
      <c r="C50" s="60"/>
      <c r="D50" s="60"/>
      <c r="E50" s="60"/>
      <c r="F50" s="60"/>
      <c r="G50" s="60"/>
      <c r="L50" s="42"/>
      <c r="M50" s="131"/>
      <c r="N50" s="132"/>
      <c r="O50" s="132"/>
      <c r="P50" s="132"/>
      <c r="Q50" s="42"/>
      <c r="R50" s="42"/>
      <c r="S50" s="42"/>
      <c r="T50" s="42"/>
      <c r="U50" s="42"/>
      <c r="V50" s="28"/>
      <c r="W50" s="42"/>
      <c r="X50" s="42"/>
      <c r="AW50" s="22"/>
      <c r="BB50" s="17"/>
    </row>
    <row r="51" spans="1:54" s="16" customFormat="1" ht="13.5" customHeight="1">
      <c r="A51" s="69"/>
      <c r="B51" s="70"/>
      <c r="C51" s="60"/>
      <c r="D51" s="60"/>
      <c r="E51" s="60"/>
      <c r="F51" s="60"/>
      <c r="G51" s="60"/>
      <c r="L51" s="42"/>
      <c r="M51" s="131"/>
      <c r="N51" s="132"/>
      <c r="O51" s="132"/>
      <c r="P51" s="132"/>
      <c r="Q51" s="42"/>
      <c r="R51" s="42"/>
      <c r="S51" s="42"/>
      <c r="T51" s="42"/>
      <c r="U51" s="42"/>
      <c r="V51" s="28"/>
      <c r="W51" s="42"/>
      <c r="X51" s="42"/>
      <c r="AW51" s="22"/>
      <c r="BB51" s="17"/>
    </row>
    <row r="52" spans="1:54" s="16" customFormat="1" ht="13.5" customHeight="1">
      <c r="A52" s="69"/>
      <c r="B52" s="70"/>
      <c r="C52" s="60"/>
      <c r="D52" s="60"/>
      <c r="E52" s="60"/>
      <c r="F52" s="60"/>
      <c r="G52" s="60"/>
      <c r="L52" s="42"/>
      <c r="M52" s="131"/>
      <c r="N52" s="132"/>
      <c r="O52" s="132"/>
      <c r="P52" s="132"/>
      <c r="Q52" s="42"/>
      <c r="R52" s="42"/>
      <c r="S52" s="42"/>
      <c r="T52" s="42"/>
      <c r="U52" s="42"/>
      <c r="V52" s="28"/>
      <c r="W52" s="42"/>
      <c r="X52" s="42"/>
      <c r="AW52" s="22"/>
      <c r="BB52" s="17"/>
    </row>
    <row r="53" spans="1:54" s="84" customFormat="1" ht="13.5" customHeight="1">
      <c r="A53" s="71"/>
      <c r="B53" s="83"/>
      <c r="C53" s="59"/>
      <c r="D53" s="59"/>
      <c r="E53" s="59"/>
      <c r="F53" s="59"/>
      <c r="G53" s="59"/>
      <c r="V53" s="138"/>
      <c r="Y53" s="138"/>
      <c r="Z53" s="138"/>
      <c r="AA53" s="138"/>
      <c r="AB53" s="138"/>
      <c r="AC53" s="138"/>
      <c r="AD53" s="138"/>
      <c r="AW53" s="12"/>
      <c r="BB53" s="90"/>
    </row>
    <row r="54" spans="1:60" s="136" customFormat="1" ht="13.5" customHeight="1">
      <c r="A54" s="170"/>
      <c r="B54" s="170"/>
      <c r="C54" s="139"/>
      <c r="D54" s="171"/>
      <c r="E54" s="171"/>
      <c r="F54" s="171"/>
      <c r="G54" s="171"/>
      <c r="L54" s="172"/>
      <c r="M54" s="327"/>
      <c r="N54" s="327"/>
      <c r="O54" s="221"/>
      <c r="P54" s="221"/>
      <c r="Q54" s="174"/>
      <c r="R54" s="174"/>
      <c r="S54" s="173"/>
      <c r="T54" s="173"/>
      <c r="U54" s="174"/>
      <c r="W54" s="140"/>
      <c r="X54" s="141"/>
      <c r="Y54" s="142"/>
      <c r="Z54" s="143"/>
      <c r="AA54" s="144"/>
      <c r="AB54" s="144"/>
      <c r="AC54" s="145"/>
      <c r="AD54" s="146"/>
      <c r="AE54" s="147"/>
      <c r="AF54" s="148"/>
      <c r="AG54" s="146"/>
      <c r="AH54" s="149"/>
      <c r="AI54" s="150"/>
      <c r="AJ54" s="151"/>
      <c r="AK54" s="152"/>
      <c r="AL54" s="148"/>
      <c r="AM54" s="150"/>
      <c r="AN54" s="151"/>
      <c r="AO54" s="152"/>
      <c r="AP54" s="148"/>
      <c r="AQ54" s="149"/>
      <c r="AR54" s="153"/>
      <c r="AS54" s="149"/>
      <c r="AT54" s="153"/>
      <c r="AU54" s="150"/>
      <c r="AV54" s="150"/>
      <c r="AW54" s="150"/>
      <c r="AX54" s="154"/>
      <c r="AY54" s="150"/>
      <c r="AZ54" s="153"/>
      <c r="BA54" s="150"/>
      <c r="BB54" s="153"/>
      <c r="BC54" s="150"/>
      <c r="BD54" s="149"/>
      <c r="BE54" s="150"/>
      <c r="BF54" s="150"/>
      <c r="BG54" s="154"/>
      <c r="BH54" s="16"/>
    </row>
    <row r="55" spans="1:60" s="28" customFormat="1" ht="13.5" customHeight="1">
      <c r="A55" s="175"/>
      <c r="B55" s="155"/>
      <c r="C55" s="176"/>
      <c r="D55" s="156"/>
      <c r="E55" s="157"/>
      <c r="F55" s="158"/>
      <c r="G55" s="156"/>
      <c r="L55" s="133"/>
      <c r="M55" s="129"/>
      <c r="S55" s="173"/>
      <c r="Y55" s="177"/>
      <c r="Z55" s="178"/>
      <c r="AA55" s="179"/>
      <c r="AB55" s="179"/>
      <c r="AC55" s="138"/>
      <c r="AD55" s="136"/>
      <c r="AE55" s="130"/>
      <c r="AF55" s="130"/>
      <c r="AG55" s="139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0"/>
      <c r="BD55" s="138"/>
      <c r="BE55" s="138"/>
      <c r="BF55" s="138"/>
      <c r="BG55" s="138"/>
      <c r="BH55" s="138"/>
    </row>
    <row r="56" spans="1:54" s="28" customFormat="1" ht="13.5" customHeight="1">
      <c r="A56" s="159"/>
      <c r="C56" s="160"/>
      <c r="D56" s="160"/>
      <c r="E56" s="160"/>
      <c r="F56" s="160"/>
      <c r="G56" s="160"/>
      <c r="L56" s="133"/>
      <c r="M56" s="133"/>
      <c r="N56" s="174"/>
      <c r="O56" s="174"/>
      <c r="P56" s="174"/>
      <c r="Q56" s="174"/>
      <c r="R56" s="174"/>
      <c r="S56" s="173"/>
      <c r="T56" s="173"/>
      <c r="U56" s="174"/>
      <c r="Y56" s="180"/>
      <c r="Z56" s="33"/>
      <c r="AA56" s="33"/>
      <c r="AB56" s="33"/>
      <c r="AW56" s="139"/>
      <c r="BB56" s="181"/>
    </row>
    <row r="57" spans="1:54" s="28" customFormat="1" ht="13.5" customHeight="1">
      <c r="A57" s="180"/>
      <c r="B57" s="139"/>
      <c r="C57" s="139"/>
      <c r="D57" s="139"/>
      <c r="E57" s="139"/>
      <c r="F57" s="139"/>
      <c r="G57" s="139"/>
      <c r="L57" s="133"/>
      <c r="M57" s="129"/>
      <c r="Q57" s="182"/>
      <c r="R57" s="182"/>
      <c r="S57" s="182"/>
      <c r="T57" s="182"/>
      <c r="U57" s="182"/>
      <c r="Y57" s="33"/>
      <c r="Z57" s="33"/>
      <c r="AA57" s="33"/>
      <c r="AB57" s="33"/>
      <c r="AW57" s="139"/>
      <c r="BB57" s="181"/>
    </row>
    <row r="58" spans="1:54" s="28" customFormat="1" ht="13.5" customHeight="1">
      <c r="A58" s="183"/>
      <c r="B58" s="183"/>
      <c r="C58" s="57"/>
      <c r="D58" s="57"/>
      <c r="E58" s="51"/>
      <c r="F58" s="55"/>
      <c r="G58" s="183"/>
      <c r="L58" s="129"/>
      <c r="M58" s="129"/>
      <c r="Q58" s="33"/>
      <c r="R58" s="33"/>
      <c r="S58" s="33"/>
      <c r="T58" s="33"/>
      <c r="U58" s="33"/>
      <c r="W58" s="33"/>
      <c r="X58" s="33"/>
      <c r="AW58" s="139"/>
      <c r="BB58" s="181"/>
    </row>
    <row r="59" spans="1:54" s="28" customFormat="1" ht="13.5" customHeight="1">
      <c r="A59" s="183"/>
      <c r="B59" s="183"/>
      <c r="C59" s="51"/>
      <c r="D59" s="57"/>
      <c r="E59" s="51"/>
      <c r="F59" s="57"/>
      <c r="G59" s="183"/>
      <c r="L59" s="129"/>
      <c r="M59" s="184"/>
      <c r="N59" s="33"/>
      <c r="O59" s="33"/>
      <c r="P59" s="33"/>
      <c r="Q59" s="33"/>
      <c r="R59" s="33"/>
      <c r="S59" s="33"/>
      <c r="T59" s="33"/>
      <c r="U59" s="33"/>
      <c r="W59" s="164"/>
      <c r="X59" s="185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W59" s="139"/>
      <c r="BB59" s="181"/>
    </row>
    <row r="60" spans="1:54" s="40" customFormat="1" ht="13.5" customHeight="1">
      <c r="A60" s="141"/>
      <c r="B60" s="141"/>
      <c r="C60" s="141"/>
      <c r="D60" s="141"/>
      <c r="E60" s="141"/>
      <c r="F60" s="141"/>
      <c r="G60" s="141"/>
      <c r="L60" s="129"/>
      <c r="M60" s="184"/>
      <c r="N60" s="33"/>
      <c r="O60" s="33"/>
      <c r="P60" s="33"/>
      <c r="Q60" s="28"/>
      <c r="R60" s="28"/>
      <c r="S60" s="28"/>
      <c r="T60" s="28"/>
      <c r="U60" s="28"/>
      <c r="V60" s="28"/>
      <c r="W60" s="164"/>
      <c r="X60" s="185"/>
      <c r="AW60" s="186"/>
      <c r="BB60" s="187"/>
    </row>
    <row r="61" spans="1:54" s="40" customFormat="1" ht="13.5" customHeight="1">
      <c r="A61" s="141"/>
      <c r="B61" s="141"/>
      <c r="C61" s="141"/>
      <c r="D61" s="141"/>
      <c r="E61" s="141"/>
      <c r="F61" s="141"/>
      <c r="G61" s="141"/>
      <c r="L61" s="161"/>
      <c r="M61" s="162"/>
      <c r="N61" s="163"/>
      <c r="O61" s="163"/>
      <c r="P61" s="163"/>
      <c r="Q61" s="37"/>
      <c r="R61" s="37"/>
      <c r="S61" s="37"/>
      <c r="T61" s="37"/>
      <c r="U61" s="37"/>
      <c r="V61" s="164"/>
      <c r="W61" s="173"/>
      <c r="X61" s="174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W61" s="186"/>
      <c r="BB61" s="187"/>
    </row>
    <row r="62" spans="1:54" s="28" customFormat="1" ht="13.5" customHeight="1">
      <c r="A62" s="183"/>
      <c r="B62" s="183"/>
      <c r="C62" s="183"/>
      <c r="D62" s="183"/>
      <c r="E62" s="183"/>
      <c r="F62" s="183"/>
      <c r="G62" s="183"/>
      <c r="L62" s="165"/>
      <c r="M62" s="162"/>
      <c r="N62" s="132"/>
      <c r="O62" s="132"/>
      <c r="P62" s="132"/>
      <c r="Q62" s="37"/>
      <c r="R62" s="37"/>
      <c r="S62" s="188"/>
      <c r="T62" s="37"/>
      <c r="U62" s="189"/>
      <c r="V62" s="37"/>
      <c r="W62" s="190"/>
      <c r="X62" s="189"/>
      <c r="AW62" s="139"/>
      <c r="BB62" s="181"/>
    </row>
    <row r="63" spans="1:54" s="28" customFormat="1" ht="13.5" customHeight="1">
      <c r="A63" s="183"/>
      <c r="B63" s="183"/>
      <c r="C63" s="183"/>
      <c r="D63" s="183"/>
      <c r="E63" s="183"/>
      <c r="F63" s="183"/>
      <c r="G63" s="183"/>
      <c r="L63" s="129"/>
      <c r="M63" s="123"/>
      <c r="N63" s="166"/>
      <c r="O63" s="166"/>
      <c r="P63" s="166"/>
      <c r="Q63" s="78"/>
      <c r="R63" s="78"/>
      <c r="S63" s="78"/>
      <c r="T63" s="78"/>
      <c r="U63" s="78"/>
      <c r="V63" s="167"/>
      <c r="AW63" s="139"/>
      <c r="BB63" s="181"/>
    </row>
    <row r="64" spans="1:54" s="28" customFormat="1" ht="13.5" customHeight="1">
      <c r="A64" s="183"/>
      <c r="B64" s="183"/>
      <c r="C64" s="183"/>
      <c r="D64" s="183"/>
      <c r="E64" s="183"/>
      <c r="F64" s="183"/>
      <c r="G64" s="183"/>
      <c r="L64" s="129"/>
      <c r="M64" s="123"/>
      <c r="N64" s="166"/>
      <c r="O64" s="166"/>
      <c r="P64" s="166"/>
      <c r="Q64" s="78"/>
      <c r="R64" s="78"/>
      <c r="S64" s="78"/>
      <c r="T64" s="78"/>
      <c r="U64" s="78"/>
      <c r="V64" s="167"/>
      <c r="AW64" s="139"/>
      <c r="BB64" s="181"/>
    </row>
    <row r="65" spans="1:54" s="28" customFormat="1" ht="13.5" customHeight="1">
      <c r="A65" s="183"/>
      <c r="B65" s="183"/>
      <c r="C65" s="183"/>
      <c r="D65" s="183"/>
      <c r="E65" s="183"/>
      <c r="F65" s="183"/>
      <c r="G65" s="183"/>
      <c r="L65" s="129"/>
      <c r="M65" s="76"/>
      <c r="N65" s="77"/>
      <c r="O65" s="77"/>
      <c r="P65" s="77"/>
      <c r="Q65" s="78"/>
      <c r="R65" s="78"/>
      <c r="S65" s="78"/>
      <c r="T65" s="78"/>
      <c r="U65" s="78"/>
      <c r="V65" s="168"/>
      <c r="W65" s="64"/>
      <c r="X65" s="64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W65" s="139"/>
      <c r="BB65" s="181"/>
    </row>
    <row r="66" spans="1:49" s="181" customFormat="1" ht="13.5" customHeight="1">
      <c r="A66" s="191"/>
      <c r="B66" s="191"/>
      <c r="C66" s="191"/>
      <c r="D66" s="191"/>
      <c r="E66" s="191"/>
      <c r="F66" s="191"/>
      <c r="G66" s="191"/>
      <c r="L66" s="129"/>
      <c r="M66" s="28"/>
      <c r="N66" s="28"/>
      <c r="O66" s="28"/>
      <c r="P66" s="28"/>
      <c r="Q66" s="28"/>
      <c r="R66" s="28"/>
      <c r="S66" s="28"/>
      <c r="T66" s="28"/>
      <c r="U66" s="28"/>
      <c r="V66" s="16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W66" s="179"/>
    </row>
    <row r="67" spans="1:54" s="28" customFormat="1" ht="13.5" customHeight="1">
      <c r="A67" s="183"/>
      <c r="B67" s="183"/>
      <c r="C67" s="183"/>
      <c r="D67" s="183"/>
      <c r="E67" s="183"/>
      <c r="F67" s="183"/>
      <c r="G67" s="183"/>
      <c r="W67" s="181"/>
      <c r="X67" s="181"/>
      <c r="AW67" s="139"/>
      <c r="BB67" s="181"/>
    </row>
    <row r="68" spans="1:54" s="28" customFormat="1" ht="13.5" customHeight="1">
      <c r="A68" s="192"/>
      <c r="B68" s="192"/>
      <c r="C68" s="193"/>
      <c r="D68" s="193"/>
      <c r="E68" s="193"/>
      <c r="F68" s="193"/>
      <c r="G68" s="193"/>
      <c r="W68" s="73"/>
      <c r="X68" s="194"/>
      <c r="AW68" s="139"/>
      <c r="BB68" s="181"/>
    </row>
    <row r="69" spans="1:54" s="28" customFormat="1" ht="13.5" customHeight="1">
      <c r="A69" s="195"/>
      <c r="B69" s="196"/>
      <c r="C69" s="193"/>
      <c r="D69" s="193"/>
      <c r="E69" s="193"/>
      <c r="F69" s="100"/>
      <c r="G69" s="193"/>
      <c r="L69" s="129"/>
      <c r="M69" s="197"/>
      <c r="N69" s="164"/>
      <c r="O69" s="164"/>
      <c r="P69" s="164"/>
      <c r="Q69" s="37"/>
      <c r="R69" s="37"/>
      <c r="S69" s="37"/>
      <c r="T69" s="37"/>
      <c r="U69" s="37"/>
      <c r="W69" s="93"/>
      <c r="AW69" s="139"/>
      <c r="BB69" s="181"/>
    </row>
    <row r="70" spans="1:54" s="28" customFormat="1" ht="13.5" customHeight="1">
      <c r="A70" s="198"/>
      <c r="B70" s="199"/>
      <c r="C70" s="193"/>
      <c r="D70" s="100"/>
      <c r="E70" s="200"/>
      <c r="F70" s="100"/>
      <c r="G70" s="200"/>
      <c r="L70" s="16"/>
      <c r="M70" s="16"/>
      <c r="N70" s="16"/>
      <c r="O70" s="16"/>
      <c r="P70" s="16"/>
      <c r="Q70" s="174"/>
      <c r="R70" s="174"/>
      <c r="S70" s="173"/>
      <c r="T70" s="173"/>
      <c r="U70" s="174"/>
      <c r="V70" s="135"/>
      <c r="AW70" s="139"/>
      <c r="BB70" s="181"/>
    </row>
    <row r="71" spans="1:54" s="28" customFormat="1" ht="13.5" customHeight="1">
      <c r="A71" s="201"/>
      <c r="B71" s="202"/>
      <c r="C71" s="193"/>
      <c r="D71" s="193"/>
      <c r="E71" s="193"/>
      <c r="F71" s="100"/>
      <c r="G71" s="193"/>
      <c r="L71" s="203"/>
      <c r="M71" s="204"/>
      <c r="N71" s="204"/>
      <c r="O71" s="204"/>
      <c r="P71" s="204"/>
      <c r="Q71" s="37"/>
      <c r="R71" s="37"/>
      <c r="S71" s="37"/>
      <c r="T71" s="37"/>
      <c r="U71" s="37"/>
      <c r="V71" s="37"/>
      <c r="AW71" s="139"/>
      <c r="BB71" s="181"/>
    </row>
    <row r="72" spans="1:54" s="16" customFormat="1" ht="13.5" customHeight="1">
      <c r="A72" s="205"/>
      <c r="B72" s="206"/>
      <c r="C72" s="60"/>
      <c r="D72" s="60"/>
      <c r="E72" s="60"/>
      <c r="F72" s="60"/>
      <c r="G72" s="60"/>
      <c r="L72" s="28"/>
      <c r="Q72" s="120"/>
      <c r="R72" s="120"/>
      <c r="S72" s="28"/>
      <c r="T72" s="28"/>
      <c r="U72" s="28"/>
      <c r="V72" s="28"/>
      <c r="W72" s="28"/>
      <c r="X72" s="28"/>
      <c r="AW72" s="22"/>
      <c r="BB72" s="17"/>
    </row>
    <row r="73" spans="1:54" s="138" customFormat="1" ht="13.5" customHeight="1">
      <c r="A73" s="207"/>
      <c r="B73" s="208"/>
      <c r="C73" s="183"/>
      <c r="D73" s="183"/>
      <c r="E73" s="183"/>
      <c r="F73" s="183"/>
      <c r="G73" s="183"/>
      <c r="L73" s="28"/>
      <c r="M73" s="204"/>
      <c r="N73" s="204"/>
      <c r="O73" s="204"/>
      <c r="P73" s="204"/>
      <c r="Q73" s="28"/>
      <c r="R73" s="28"/>
      <c r="S73" s="28"/>
      <c r="T73" s="28"/>
      <c r="U73" s="28"/>
      <c r="V73" s="28"/>
      <c r="W73" s="129"/>
      <c r="X73" s="129"/>
      <c r="AW73" s="139"/>
      <c r="BB73" s="130"/>
    </row>
    <row r="74" spans="1:56" s="129" customFormat="1" ht="13.5" customHeight="1">
      <c r="A74" s="209"/>
      <c r="B74" s="186"/>
      <c r="C74" s="186"/>
      <c r="D74" s="186"/>
      <c r="E74" s="186"/>
      <c r="F74" s="139"/>
      <c r="G74" s="139"/>
      <c r="L74" s="169"/>
      <c r="AY74" s="210"/>
      <c r="AZ74" s="210"/>
      <c r="BA74" s="210"/>
      <c r="BD74" s="182"/>
    </row>
    <row r="75" spans="1:55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133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AX75" s="210"/>
      <c r="AY75" s="210"/>
      <c r="AZ75" s="210"/>
      <c r="BC75" s="182"/>
    </row>
    <row r="76" spans="1:55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169"/>
      <c r="M76" s="214"/>
      <c r="N76" s="215"/>
      <c r="O76" s="215"/>
      <c r="P76" s="215"/>
      <c r="AX76" s="210"/>
      <c r="AY76" s="210"/>
      <c r="AZ76" s="210"/>
      <c r="BC76" s="182"/>
    </row>
    <row r="77" spans="1:55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169"/>
      <c r="M77" s="214"/>
      <c r="AX77" s="210"/>
      <c r="AY77" s="210"/>
      <c r="AZ77" s="210"/>
      <c r="BC77" s="182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7"/>
      <c r="M78" s="66"/>
      <c r="N78" s="66"/>
      <c r="O78" s="66"/>
      <c r="P78" s="66"/>
      <c r="Q78" s="66"/>
      <c r="R78" s="66"/>
      <c r="S78" s="66"/>
      <c r="T78" s="66"/>
      <c r="U78" s="66"/>
      <c r="W78" s="66"/>
      <c r="X78" s="66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137"/>
      <c r="W79" s="67"/>
      <c r="X79" s="67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8"/>
      <c r="M80" s="118"/>
      <c r="N80" s="119"/>
      <c r="O80" s="119"/>
      <c r="P80" s="119"/>
      <c r="Q80" s="66"/>
      <c r="R80" s="66"/>
      <c r="S80" s="66"/>
      <c r="T80" s="66"/>
      <c r="U80" s="66"/>
      <c r="W80" s="66"/>
      <c r="X80" s="66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 s="5"/>
      <c r="W86"/>
      <c r="X86"/>
      <c r="Y86" s="129"/>
      <c r="Z86" s="129"/>
      <c r="AA86" s="129"/>
      <c r="AB86" s="129"/>
      <c r="AC86" s="129"/>
      <c r="AD86" s="129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 s="5"/>
      <c r="W87"/>
      <c r="X87" s="8"/>
      <c r="Y87" s="129"/>
      <c r="Z87" s="129"/>
      <c r="AA87" s="129"/>
      <c r="AB87" s="129"/>
      <c r="AC87" s="129"/>
      <c r="AD87" s="129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 s="5"/>
      <c r="W88"/>
      <c r="X88"/>
      <c r="Y88" s="129"/>
      <c r="Z88" s="129"/>
      <c r="AA88" s="129"/>
      <c r="AB88" s="129"/>
      <c r="AC88" s="129"/>
      <c r="AD88" s="129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 s="5"/>
      <c r="W89"/>
      <c r="X89"/>
      <c r="Y89" s="129"/>
      <c r="Z89" s="129"/>
      <c r="AA89" s="129"/>
      <c r="AB89" s="129"/>
      <c r="AC89" s="129"/>
      <c r="AD89" s="129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 s="5"/>
      <c r="W90"/>
      <c r="X90"/>
      <c r="Y90" s="129"/>
      <c r="Z90" s="129"/>
      <c r="AA90" s="129"/>
      <c r="AB90" s="129"/>
      <c r="AC90" s="129"/>
      <c r="AD90" s="129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 s="5"/>
      <c r="W91"/>
      <c r="X91"/>
      <c r="Y91" s="129"/>
      <c r="Z91" s="129"/>
      <c r="AA91" s="129"/>
      <c r="AB91" s="129"/>
      <c r="AC91" s="129"/>
      <c r="AD91" s="129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 s="5"/>
      <c r="W92"/>
      <c r="X92"/>
      <c r="Y92" s="129"/>
      <c r="Z92" s="129"/>
      <c r="AA92" s="129"/>
      <c r="AB92" s="129"/>
      <c r="AC92" s="129"/>
      <c r="AD92" s="129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 s="5"/>
      <c r="W93"/>
      <c r="X93"/>
      <c r="Y93" s="129"/>
      <c r="Z93" s="129"/>
      <c r="AA93" s="129"/>
      <c r="AB93" s="129"/>
      <c r="AC93" s="129"/>
      <c r="AD93" s="129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 s="5"/>
      <c r="W94"/>
      <c r="X94"/>
      <c r="Y94" s="129"/>
      <c r="Z94" s="129"/>
      <c r="AA94" s="129"/>
      <c r="AB94" s="129"/>
      <c r="AC94" s="129"/>
      <c r="AD94" s="129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 s="5"/>
      <c r="W95"/>
      <c r="X95"/>
      <c r="Y95" s="129"/>
      <c r="Z95" s="129"/>
      <c r="AA95" s="129"/>
      <c r="AB95" s="129"/>
      <c r="AC95" s="129"/>
      <c r="AD95" s="129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 s="5"/>
      <c r="W96"/>
      <c r="X96"/>
      <c r="Y96" s="129"/>
      <c r="Z96" s="129"/>
      <c r="AA96" s="129"/>
      <c r="AB96" s="129"/>
      <c r="AC96" s="129"/>
      <c r="AD96" s="129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 s="5"/>
      <c r="W97"/>
      <c r="X97"/>
      <c r="Y97" s="129"/>
      <c r="Z97" s="129"/>
      <c r="AA97" s="129"/>
      <c r="AB97" s="129"/>
      <c r="AC97" s="129"/>
      <c r="AD97" s="129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 s="5"/>
      <c r="W98"/>
      <c r="X98"/>
      <c r="Y98" s="129"/>
      <c r="Z98" s="129"/>
      <c r="AA98" s="129"/>
      <c r="AB98" s="129"/>
      <c r="AC98" s="129"/>
      <c r="AD98" s="129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 s="5"/>
      <c r="W99"/>
      <c r="X99"/>
      <c r="Y99" s="129"/>
      <c r="Z99" s="129"/>
      <c r="AA99" s="129"/>
      <c r="AB99" s="129"/>
      <c r="AC99" s="129"/>
      <c r="AD99" s="129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 s="5"/>
      <c r="W100"/>
      <c r="X100"/>
      <c r="Y100" s="129"/>
      <c r="Z100" s="129"/>
      <c r="AA100" s="129"/>
      <c r="AB100" s="129"/>
      <c r="AC100" s="129"/>
      <c r="AD100" s="129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 s="5"/>
      <c r="W101"/>
      <c r="X101"/>
      <c r="Y101" s="129"/>
      <c r="Z101" s="129"/>
      <c r="AA101" s="129"/>
      <c r="AB101" s="129"/>
      <c r="AC101" s="129"/>
      <c r="AD101" s="129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 s="5"/>
      <c r="W102"/>
      <c r="X102"/>
      <c r="Y102" s="129"/>
      <c r="Z102" s="129"/>
      <c r="AA102" s="129"/>
      <c r="AB102" s="129"/>
      <c r="AC102" s="129"/>
      <c r="AD102" s="129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 s="5"/>
      <c r="W103"/>
      <c r="X103"/>
      <c r="Y103" s="129"/>
      <c r="Z103" s="129"/>
      <c r="AA103" s="129"/>
      <c r="AB103" s="129"/>
      <c r="AC103" s="129"/>
      <c r="AD103" s="129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/>
      <c r="V104" s="5"/>
      <c r="W104"/>
      <c r="X104"/>
      <c r="Y104" s="129"/>
      <c r="Z104" s="129"/>
      <c r="AA104" s="129"/>
      <c r="AB104" s="129"/>
      <c r="AC104" s="129"/>
      <c r="AD104" s="129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/>
      <c r="V105" s="5"/>
      <c r="W105"/>
      <c r="X105"/>
      <c r="Y105" s="129"/>
      <c r="Z105" s="129"/>
      <c r="AA105" s="129"/>
      <c r="AB105" s="129"/>
      <c r="AC105" s="129"/>
      <c r="AD105" s="129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/>
      <c r="V106" s="5"/>
      <c r="W106"/>
      <c r="X106"/>
      <c r="Y106" s="129"/>
      <c r="Z106" s="129"/>
      <c r="AA106" s="129"/>
      <c r="AB106" s="129"/>
      <c r="AC106" s="129"/>
      <c r="AD106" s="129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/>
      <c r="V107" s="5"/>
      <c r="W107"/>
      <c r="X107"/>
      <c r="Y107" s="129"/>
      <c r="Z107" s="129"/>
      <c r="AA107" s="129"/>
      <c r="AB107" s="129"/>
      <c r="AC107" s="129"/>
      <c r="AD107" s="129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/>
      <c r="V108" s="5"/>
      <c r="W108"/>
      <c r="X108"/>
      <c r="Y108" s="129"/>
      <c r="Z108" s="129"/>
      <c r="AA108" s="129"/>
      <c r="AB108" s="129"/>
      <c r="AC108" s="129"/>
      <c r="AD108" s="129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/>
      <c r="V109" s="5"/>
      <c r="W109"/>
      <c r="X109"/>
      <c r="Y109" s="129"/>
      <c r="Z109" s="129"/>
      <c r="AA109" s="129"/>
      <c r="AB109" s="129"/>
      <c r="AC109" s="129"/>
      <c r="AD109" s="129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/>
      <c r="V110" s="5"/>
      <c r="W110"/>
      <c r="X110"/>
      <c r="Y110" s="129"/>
      <c r="Z110" s="129"/>
      <c r="AA110" s="129"/>
      <c r="AB110" s="129"/>
      <c r="AC110" s="129"/>
      <c r="AD110" s="129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/>
      <c r="V111" s="5"/>
      <c r="W111"/>
      <c r="X111"/>
      <c r="Y111" s="129"/>
      <c r="Z111" s="129"/>
      <c r="AA111" s="129"/>
      <c r="AB111" s="129"/>
      <c r="AC111" s="129"/>
      <c r="AD111" s="129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/>
      <c r="V112" s="5"/>
      <c r="W112"/>
      <c r="X112"/>
      <c r="Y112" s="129"/>
      <c r="Z112" s="129"/>
      <c r="AA112" s="129"/>
      <c r="AB112" s="129"/>
      <c r="AC112" s="129"/>
      <c r="AD112" s="129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/>
      <c r="V113" s="5"/>
      <c r="W113"/>
      <c r="X113"/>
      <c r="Y113" s="129"/>
      <c r="Z113" s="129"/>
      <c r="AA113" s="129"/>
      <c r="AB113" s="129"/>
      <c r="AC113" s="129"/>
      <c r="AD113" s="129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/>
      <c r="V114" s="5"/>
      <c r="W114"/>
      <c r="X114"/>
      <c r="Y114" s="129"/>
      <c r="Z114" s="129"/>
      <c r="AA114" s="129"/>
      <c r="AB114" s="129"/>
      <c r="AC114" s="129"/>
      <c r="AD114" s="129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/>
      <c r="V115" s="5"/>
      <c r="W115"/>
      <c r="X115"/>
      <c r="Y115" s="129"/>
      <c r="Z115" s="129"/>
      <c r="AA115" s="129"/>
      <c r="AB115" s="129"/>
      <c r="AC115" s="129"/>
      <c r="AD115" s="129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/>
      <c r="V116" s="5"/>
      <c r="W116"/>
      <c r="X116"/>
      <c r="Y116" s="129"/>
      <c r="Z116" s="129"/>
      <c r="AA116" s="129"/>
      <c r="AB116" s="129"/>
      <c r="AC116" s="129"/>
      <c r="AD116" s="129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5"/>
      <c r="W117"/>
      <c r="X117"/>
      <c r="Y117" s="129"/>
      <c r="Z117" s="129"/>
      <c r="AA117" s="129"/>
      <c r="AB117" s="129"/>
      <c r="AC117" s="129"/>
      <c r="AD117" s="129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5"/>
      <c r="W118"/>
      <c r="X118"/>
      <c r="Y118" s="129"/>
      <c r="Z118" s="129"/>
      <c r="AA118" s="129"/>
      <c r="AB118" s="129"/>
      <c r="AC118" s="129"/>
      <c r="AD118" s="129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5"/>
      <c r="W119"/>
      <c r="X119"/>
      <c r="Y119" s="129"/>
      <c r="Z119" s="129"/>
      <c r="AA119" s="129"/>
      <c r="AB119" s="129"/>
      <c r="AC119" s="129"/>
      <c r="AD119" s="129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5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5"/>
      <c r="W123"/>
      <c r="X123"/>
      <c r="Y123" s="129"/>
      <c r="Z123" s="129"/>
      <c r="AA123" s="129"/>
      <c r="AB123" s="129"/>
      <c r="AC123" s="129"/>
      <c r="AD123" s="129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B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J76" sqref="J76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0.7818</v>
      </c>
      <c r="J4" s="274">
        <f>$C4/C4</f>
        <v>1</v>
      </c>
      <c r="K4" s="274">
        <f>$C4/D4</f>
        <v>1.2696341775390125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71</v>
      </c>
      <c r="E27" s="288" t="s">
        <v>76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0.009282407407407408</v>
      </c>
      <c r="E29" s="305">
        <v>0.01462962962962963</v>
      </c>
      <c r="F29" s="305">
        <v>0.01709490740740741</v>
      </c>
      <c r="G29" s="305">
        <v>0.020729166666666667</v>
      </c>
      <c r="H29" s="305">
        <v>0.034386574074074076</v>
      </c>
      <c r="I29" s="305">
        <v>0.03827546296296296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0.01875</v>
      </c>
      <c r="G30" s="305">
        <v>0.02091435185185185</v>
      </c>
      <c r="H30" s="305">
        <v>0.03564814814814815</v>
      </c>
      <c r="I30" s="305">
        <v>0.03944444444444444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48</v>
      </c>
      <c r="E31" s="308">
        <v>33</v>
      </c>
      <c r="F31" s="308">
        <v>72</v>
      </c>
      <c r="G31" s="308">
        <v>8</v>
      </c>
      <c r="H31" s="308">
        <v>55</v>
      </c>
      <c r="I31" s="308">
        <v>51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74</v>
      </c>
      <c r="C32" s="311" t="s">
        <v>46</v>
      </c>
      <c r="D32" s="312">
        <v>0.4565</v>
      </c>
      <c r="E32" s="312">
        <v>0.5814</v>
      </c>
      <c r="F32" s="312">
        <v>0.651</v>
      </c>
      <c r="G32" s="312">
        <v>0.5534</v>
      </c>
      <c r="H32" s="312">
        <v>0.967</v>
      </c>
      <c r="I32" s="312">
        <v>1.0828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75</v>
      </c>
      <c r="C33" s="311" t="s">
        <v>49</v>
      </c>
      <c r="D33" s="312">
        <v>0.2921</v>
      </c>
      <c r="E33" s="312">
        <v>0.2713</v>
      </c>
      <c r="F33" s="312">
        <v>0.2988</v>
      </c>
      <c r="G33" s="312">
        <v>0.273</v>
      </c>
      <c r="H33" s="312">
        <v>0.2383</v>
      </c>
      <c r="I33" s="312">
        <v>0.3425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0.2921</v>
      </c>
      <c r="F41" s="314">
        <f>E33*K4</f>
        <v>0.3444517523663341</v>
      </c>
      <c r="G41" s="314">
        <f>F33*J4</f>
        <v>0.2988</v>
      </c>
      <c r="H41" s="314">
        <f>G33*K4</f>
        <v>0.3466101304681504</v>
      </c>
      <c r="I41" s="314">
        <f>H33*K4</f>
        <v>0.3025538245075467</v>
      </c>
      <c r="J41" s="314">
        <f>I33*K4</f>
        <v>0.43484970580711185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0.19473333333333334</v>
      </c>
      <c r="F45" s="325">
        <f t="shared" si="0"/>
        <v>0.230094690959475</v>
      </c>
      <c r="G45" s="325">
        <f t="shared" si="0"/>
        <v>0.19969904792075396</v>
      </c>
      <c r="H45" s="325">
        <f t="shared" si="0"/>
        <v>0.2320003199383344</v>
      </c>
      <c r="I45" s="325">
        <f t="shared" si="0"/>
        <v>0.2025116345835351</v>
      </c>
      <c r="J45" s="325">
        <f t="shared" si="0"/>
        <v>0.2910626724501082</v>
      </c>
      <c r="O45" s="274"/>
      <c r="P45" s="274"/>
    </row>
    <row r="46" spans="1:16" ht="12.75">
      <c r="A46" s="319" t="s">
        <v>67</v>
      </c>
      <c r="B46" s="285" t="s">
        <v>68</v>
      </c>
      <c r="C46" s="131" t="s">
        <v>52</v>
      </c>
      <c r="D46" s="271" t="s">
        <v>53</v>
      </c>
      <c r="E46" s="37">
        <f>'O2_Channel&amp;Results_A'!O23</f>
        <v>1.5</v>
      </c>
      <c r="F46" s="37">
        <f>'O2_Channel&amp;Results_A'!P23</f>
        <v>1.497</v>
      </c>
      <c r="G46" s="37">
        <f>'O2_Channel&amp;Results_A'!Q23</f>
        <v>1.4962515</v>
      </c>
      <c r="H46" s="37">
        <f>'O2_Channel&amp;Results_A'!R23</f>
        <v>1.49400712275</v>
      </c>
      <c r="I46" s="37">
        <f>H46</f>
        <v>1.49400712275</v>
      </c>
      <c r="J46" s="37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0.03536135762614165</v>
      </c>
      <c r="G50" s="317">
        <f t="shared" si="1"/>
        <v>0.004965714587420622</v>
      </c>
      <c r="H50" s="317">
        <f t="shared" si="1"/>
        <v>0.03726698660500105</v>
      </c>
      <c r="I50" s="317">
        <f t="shared" si="1"/>
        <v>0.0077783012502017634</v>
      </c>
      <c r="J50" s="317">
        <f t="shared" si="1"/>
        <v>0.09632933911677485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/>
  <mergeCells count="4">
    <mergeCell ref="B23:C23"/>
    <mergeCell ref="A2:D2"/>
    <mergeCell ref="J2:K2"/>
    <mergeCell ref="A22:G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70" zoomScaleNormal="70" zoomScalePageLayoutView="55" workbookViewId="0" topLeftCell="A1">
      <selection activeCell="H49" sqref="H49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24.28125" style="0" customWidth="1"/>
    <col min="11" max="11" width="6.00390625" style="0" customWidth="1"/>
    <col min="12" max="12" width="5.421875" style="0" customWidth="1"/>
    <col min="13" max="13" width="7.421875" style="0" customWidth="1"/>
    <col min="14" max="14" width="47.57421875" style="0" customWidth="1"/>
    <col min="15" max="17" width="12.00390625" style="0" customWidth="1"/>
    <col min="18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29" customWidth="1"/>
    <col min="27" max="27" width="8.7109375" style="129" customWidth="1"/>
    <col min="28" max="28" width="12.421875" style="129" customWidth="1"/>
    <col min="29" max="29" width="8.7109375" style="129" customWidth="1"/>
    <col min="30" max="30" width="15.421875" style="129" customWidth="1"/>
    <col min="31" max="31" width="17.7109375" style="129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2"/>
      <c r="L1" s="23"/>
      <c r="M1" s="117" t="s">
        <v>17</v>
      </c>
      <c r="N1" s="326" t="s">
        <v>13</v>
      </c>
      <c r="O1" s="326"/>
      <c r="P1" s="262" t="s">
        <v>33</v>
      </c>
      <c r="Q1" s="268" t="s">
        <v>39</v>
      </c>
      <c r="R1" s="269" t="s">
        <v>40</v>
      </c>
      <c r="S1" s="222" t="s">
        <v>14</v>
      </c>
      <c r="T1" s="223"/>
      <c r="U1" s="27"/>
      <c r="V1" s="27"/>
      <c r="W1" s="27"/>
      <c r="X1" s="27"/>
      <c r="Y1" s="142"/>
      <c r="Z1" s="143"/>
      <c r="AA1" s="144"/>
      <c r="AC1" s="144"/>
      <c r="AD1" s="145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</row>
    <row r="2" spans="1:61" s="25" customFormat="1" ht="13.5" customHeight="1" thickBot="1">
      <c r="A2" s="234" t="str">
        <f>M4</f>
        <v>2015-10-08 P1-02.DLD</v>
      </c>
      <c r="B2" s="235" t="str">
        <f>N11</f>
        <v>1B: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K2" s="134"/>
      <c r="O2" s="273" t="s">
        <v>55</v>
      </c>
      <c r="P2" s="274">
        <f>O3</f>
        <v>90</v>
      </c>
      <c r="Q2" s="274">
        <f>P2+Q3</f>
        <v>94</v>
      </c>
      <c r="R2" s="274">
        <f>Q2+R3</f>
        <v>95</v>
      </c>
      <c r="S2" s="274">
        <f>R2+S3</f>
        <v>98</v>
      </c>
      <c r="T2" s="26"/>
      <c r="U2"/>
      <c r="V2" s="42"/>
      <c r="W2" s="28"/>
      <c r="X2" s="42"/>
      <c r="Y2" s="177"/>
      <c r="Z2" s="178"/>
      <c r="AA2" s="179"/>
      <c r="AC2" s="179"/>
      <c r="AD2" s="138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M3" s="133"/>
      <c r="O3" s="275">
        <v>90</v>
      </c>
      <c r="P3" s="276"/>
      <c r="Q3" s="276">
        <v>4</v>
      </c>
      <c r="R3" s="276">
        <v>1</v>
      </c>
      <c r="S3" s="276">
        <v>3</v>
      </c>
      <c r="T3" s="28"/>
      <c r="U3"/>
      <c r="V3" s="42"/>
      <c r="W3" s="28"/>
      <c r="X3" s="42"/>
      <c r="Y3" s="28"/>
      <c r="Z3" s="178"/>
      <c r="AA3" s="179"/>
      <c r="AC3" s="179"/>
      <c r="AD3" s="138"/>
      <c r="AE3" s="136"/>
      <c r="AF3" s="90"/>
      <c r="AG3" s="130"/>
      <c r="AH3" s="12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12"/>
      <c r="AZ3" s="84"/>
      <c r="BA3" s="84"/>
      <c r="BB3" s="84"/>
      <c r="BC3" s="84"/>
      <c r="BD3" s="90"/>
      <c r="BE3" s="84"/>
      <c r="BF3" s="84"/>
      <c r="BG3" s="84"/>
      <c r="BH3" s="84"/>
      <c r="BI3" s="84"/>
    </row>
    <row r="4" spans="1:61" s="25" customFormat="1" ht="13.5" customHeight="1">
      <c r="A4" s="124"/>
      <c r="B4" s="125"/>
      <c r="C4" s="126"/>
      <c r="D4" s="127"/>
      <c r="E4" s="224">
        <v>1.5</v>
      </c>
      <c r="F4" s="128"/>
      <c r="G4" s="127"/>
      <c r="M4" s="237" t="s">
        <v>36</v>
      </c>
      <c r="N4" s="129"/>
      <c r="O4" s="28"/>
      <c r="P4" s="28"/>
      <c r="Q4" s="28"/>
      <c r="R4" s="28"/>
      <c r="S4" s="28"/>
      <c r="T4" s="28"/>
      <c r="U4"/>
      <c r="V4" s="42"/>
      <c r="W4" s="28"/>
      <c r="X4" s="42"/>
      <c r="Y4" s="28"/>
      <c r="Z4" s="178"/>
      <c r="AA4" s="179"/>
      <c r="AC4" s="179"/>
      <c r="AD4" s="138"/>
      <c r="AE4" s="136"/>
      <c r="AF4" s="90"/>
      <c r="AG4" s="130"/>
      <c r="AH4" s="12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12"/>
      <c r="AZ4" s="84"/>
      <c r="BA4" s="84"/>
      <c r="BB4" s="84"/>
      <c r="BC4" s="84"/>
      <c r="BD4" s="90"/>
      <c r="BE4" s="84"/>
      <c r="BF4" s="84"/>
      <c r="BG4" s="84"/>
      <c r="BH4" s="84"/>
      <c r="BI4" s="84"/>
    </row>
    <row r="5" spans="1:55" s="25" customFormat="1" ht="13.5" customHeight="1">
      <c r="A5" s="236" t="s">
        <v>24</v>
      </c>
      <c r="B5" s="48"/>
      <c r="C5" s="47"/>
      <c r="D5" s="47"/>
      <c r="E5" s="47"/>
      <c r="F5" s="47"/>
      <c r="G5" s="47"/>
      <c r="M5" s="4"/>
      <c r="N5" s="9" t="s">
        <v>37</v>
      </c>
      <c r="O5" s="29" t="s">
        <v>38</v>
      </c>
      <c r="P5" s="262" t="s">
        <v>33</v>
      </c>
      <c r="Q5" s="268" t="s">
        <v>39</v>
      </c>
      <c r="R5" s="269" t="s">
        <v>40</v>
      </c>
      <c r="S5" s="222" t="s">
        <v>14</v>
      </c>
      <c r="T5" s="250"/>
      <c r="U5"/>
      <c r="V5" s="42"/>
      <c r="W5" s="28"/>
      <c r="X5" s="42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33" t="s">
        <v>1</v>
      </c>
      <c r="B6" s="11"/>
      <c r="C6" s="11"/>
      <c r="D6" s="11"/>
      <c r="E6" s="11"/>
      <c r="F6" s="11"/>
      <c r="G6" s="11"/>
      <c r="M6" s="4"/>
      <c r="N6" s="1" t="s">
        <v>41</v>
      </c>
      <c r="O6" s="31"/>
      <c r="P6" s="31">
        <v>0</v>
      </c>
      <c r="Q6" s="31">
        <v>0</v>
      </c>
      <c r="R6" s="116">
        <v>0</v>
      </c>
      <c r="S6" s="116">
        <v>0</v>
      </c>
      <c r="T6" s="116"/>
      <c r="U6"/>
      <c r="V6" s="42"/>
      <c r="W6" s="28"/>
      <c r="X6" s="42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3"/>
      <c r="B7" s="53"/>
      <c r="C7" s="54"/>
      <c r="D7" s="54"/>
      <c r="E7" s="51"/>
      <c r="F7" s="55"/>
      <c r="G7" s="53"/>
      <c r="M7" s="5"/>
      <c r="N7" s="1" t="s">
        <v>42</v>
      </c>
      <c r="O7" s="31"/>
      <c r="P7" s="32">
        <v>0.008935185185185187</v>
      </c>
      <c r="Q7" s="32">
        <v>0.014247685185185184</v>
      </c>
      <c r="R7" s="32">
        <v>0.016631944444444446</v>
      </c>
      <c r="S7" s="32">
        <v>0.021736111111111112</v>
      </c>
      <c r="T7" s="32"/>
      <c r="U7"/>
      <c r="V7" s="42"/>
      <c r="W7" s="28"/>
      <c r="X7" s="4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3"/>
      <c r="B8" s="53"/>
      <c r="C8" s="56"/>
      <c r="D8" s="54"/>
      <c r="E8" s="51"/>
      <c r="F8" s="57"/>
      <c r="G8" s="53"/>
      <c r="M8" s="5"/>
      <c r="N8" s="1" t="s">
        <v>43</v>
      </c>
      <c r="O8" s="32"/>
      <c r="P8" s="32">
        <v>0.010405092592592593</v>
      </c>
      <c r="Q8" s="32">
        <v>0.01539351851851852</v>
      </c>
      <c r="R8" s="32">
        <v>0.01840277777777778</v>
      </c>
      <c r="S8" s="32">
        <v>0.022083333333333333</v>
      </c>
      <c r="T8" s="32"/>
      <c r="U8"/>
      <c r="V8" s="42"/>
      <c r="W8" s="28"/>
      <c r="X8" s="42"/>
      <c r="Y8" s="28"/>
      <c r="Z8" s="74" t="s">
        <v>18</v>
      </c>
      <c r="AA8" s="217"/>
      <c r="AX8" s="11"/>
      <c r="BC8" s="30"/>
    </row>
    <row r="9" spans="1:55" s="25" customFormat="1" ht="13.5" customHeight="1">
      <c r="A9" s="52"/>
      <c r="B9" s="52"/>
      <c r="C9" s="52"/>
      <c r="D9" s="52"/>
      <c r="E9" s="52"/>
      <c r="F9" s="52"/>
      <c r="G9" s="52"/>
      <c r="M9" s="3"/>
      <c r="N9" s="6" t="s">
        <v>44</v>
      </c>
      <c r="O9" s="34"/>
      <c r="P9" s="34">
        <v>64</v>
      </c>
      <c r="Q9" s="34">
        <v>50</v>
      </c>
      <c r="R9" s="35">
        <v>77</v>
      </c>
      <c r="S9" s="35">
        <v>16</v>
      </c>
      <c r="T9" s="35"/>
      <c r="U9"/>
      <c r="V9" s="42"/>
      <c r="W9" s="28"/>
      <c r="X9" s="42"/>
      <c r="Y9" s="28"/>
      <c r="Z9" s="75" t="s">
        <v>16</v>
      </c>
      <c r="AA9" s="218"/>
      <c r="AX9" s="11"/>
      <c r="BC9" s="30"/>
    </row>
    <row r="10" spans="1:55" s="25" customFormat="1" ht="13.5" customHeight="1">
      <c r="A10" s="52"/>
      <c r="B10" s="52"/>
      <c r="C10" s="52"/>
      <c r="D10" s="52"/>
      <c r="E10" s="52"/>
      <c r="F10" s="52"/>
      <c r="G10" s="52"/>
      <c r="M10" s="244"/>
      <c r="N10" s="244" t="s">
        <v>50</v>
      </c>
      <c r="O10" s="245" t="s">
        <v>46</v>
      </c>
      <c r="P10" s="245">
        <v>120.7932</v>
      </c>
      <c r="Q10" s="246">
        <v>106.7478</v>
      </c>
      <c r="R10" s="246">
        <v>103.695</v>
      </c>
      <c r="S10" s="246">
        <v>97.5823</v>
      </c>
      <c r="T10" s="246"/>
      <c r="U10"/>
      <c r="V10" s="42"/>
      <c r="W10" s="28"/>
      <c r="X10" s="42"/>
      <c r="Y10" s="28"/>
      <c r="Z10" s="72" t="s">
        <v>4</v>
      </c>
      <c r="AA10" s="219" t="s">
        <v>6</v>
      </c>
      <c r="AX10" s="11"/>
      <c r="BC10" s="30"/>
    </row>
    <row r="11" spans="1:55" s="39" customFormat="1" ht="13.5" customHeight="1" thickBot="1">
      <c r="A11" s="53"/>
      <c r="B11" s="53"/>
      <c r="C11" s="53"/>
      <c r="D11" s="53"/>
      <c r="E11" s="53"/>
      <c r="F11" s="53"/>
      <c r="G11" s="53"/>
      <c r="M11" s="251" t="s">
        <v>47</v>
      </c>
      <c r="N11" s="247" t="s">
        <v>51</v>
      </c>
      <c r="O11" s="241" t="s">
        <v>49</v>
      </c>
      <c r="P11" s="248">
        <v>36.0488</v>
      </c>
      <c r="Q11" s="248">
        <v>26.4959</v>
      </c>
      <c r="R11" s="248">
        <v>9.546</v>
      </c>
      <c r="S11" s="225">
        <v>28.7372</v>
      </c>
      <c r="T11" s="249"/>
      <c r="U11"/>
      <c r="V11" s="42"/>
      <c r="W11" s="28"/>
      <c r="X11" s="42"/>
      <c r="Y11" s="28"/>
      <c r="Z11" s="94">
        <f>S11</f>
        <v>28.7372</v>
      </c>
      <c r="AA11" s="220">
        <f>T11</f>
        <v>0</v>
      </c>
      <c r="AX11" s="13"/>
      <c r="BC11" s="41"/>
    </row>
    <row r="12" spans="1:55" s="39" customFormat="1" ht="13.5" customHeight="1">
      <c r="A12" s="53"/>
      <c r="B12" s="53"/>
      <c r="C12" s="53"/>
      <c r="D12" s="53"/>
      <c r="E12" s="53"/>
      <c r="F12" s="53"/>
      <c r="G12" s="53"/>
      <c r="M12"/>
      <c r="N12"/>
      <c r="O12"/>
      <c r="P12"/>
      <c r="Q12"/>
      <c r="R12"/>
      <c r="S12"/>
      <c r="T12"/>
      <c r="U12"/>
      <c r="V12" s="42"/>
      <c r="W12" s="28"/>
      <c r="X12" s="4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3"/>
      <c r="B13" s="53"/>
      <c r="C13" s="53"/>
      <c r="D13" s="53"/>
      <c r="E13" s="53"/>
      <c r="F13" s="53"/>
      <c r="G13" s="53"/>
      <c r="M13"/>
      <c r="N13"/>
      <c r="O13"/>
      <c r="P13"/>
      <c r="Q13"/>
      <c r="R13"/>
      <c r="S13"/>
      <c r="T13"/>
      <c r="U13"/>
      <c r="V13" s="42"/>
      <c r="W13" s="28"/>
      <c r="X13" s="42"/>
      <c r="Y13" s="28"/>
      <c r="Z13" s="28"/>
      <c r="AA13" s="28"/>
      <c r="AC13" s="328" t="s">
        <v>23</v>
      </c>
      <c r="AD13" s="328"/>
      <c r="AE13" s="328"/>
      <c r="AF13" s="328"/>
      <c r="AX13" s="11"/>
      <c r="BC13" s="30"/>
    </row>
    <row r="14" spans="1:55" s="25" customFormat="1" ht="13.5" customHeight="1">
      <c r="A14" s="53"/>
      <c r="B14" s="53"/>
      <c r="C14" s="53"/>
      <c r="D14" s="53"/>
      <c r="E14" s="53"/>
      <c r="F14" s="53"/>
      <c r="G14" s="53"/>
      <c r="M14" s="5"/>
      <c r="V14" s="42"/>
      <c r="W14" s="28"/>
      <c r="X14" s="42"/>
      <c r="Y14" s="28"/>
      <c r="Z14" s="28"/>
      <c r="AA14" s="28"/>
      <c r="AB14" s="216"/>
      <c r="AC14" s="216"/>
      <c r="AD14" s="216"/>
      <c r="AE14" s="216"/>
      <c r="AF14" s="216"/>
      <c r="AG14"/>
      <c r="AX14" s="11"/>
      <c r="BC14" s="30"/>
    </row>
    <row r="15" spans="1:55" s="25" customFormat="1" ht="13.5" customHeight="1">
      <c r="A15" s="58"/>
      <c r="B15" s="58"/>
      <c r="C15" s="58"/>
      <c r="D15" s="58"/>
      <c r="E15" s="58"/>
      <c r="F15" s="58"/>
      <c r="G15" s="58"/>
      <c r="M15" s="5"/>
      <c r="V15" s="42"/>
      <c r="W15" s="28"/>
      <c r="X15" s="42"/>
      <c r="Y15" s="28"/>
      <c r="Z15" s="28"/>
      <c r="AA15" s="28"/>
      <c r="AB15" s="216"/>
      <c r="AC15" s="254"/>
      <c r="AD15" s="254"/>
      <c r="AE15" s="252">
        <f>R20</f>
        <v>0.33168440209902145</v>
      </c>
      <c r="AF15" s="252">
        <f>S20</f>
        <v>1</v>
      </c>
      <c r="AG15" s="231" t="s">
        <v>14</v>
      </c>
      <c r="AX15" s="11"/>
      <c r="BC15" s="30"/>
    </row>
    <row r="16" spans="1:55" s="25" customFormat="1" ht="13.5" customHeight="1">
      <c r="A16" s="53"/>
      <c r="B16" s="53"/>
      <c r="C16" s="53"/>
      <c r="D16" s="53"/>
      <c r="E16" s="53"/>
      <c r="F16" s="53"/>
      <c r="G16" s="53"/>
      <c r="M16" s="27"/>
      <c r="N16" s="27"/>
      <c r="O16" s="27"/>
      <c r="P16" s="27"/>
      <c r="Q16" s="27"/>
      <c r="R16" s="27"/>
      <c r="S16" s="27"/>
      <c r="T16" s="27"/>
      <c r="V16" s="42"/>
      <c r="W16" s="28"/>
      <c r="X16" s="42"/>
      <c r="Y16" s="28"/>
      <c r="Z16" s="28"/>
      <c r="AA16" s="28"/>
      <c r="AB16" s="216"/>
      <c r="AC16" s="264">
        <f>P20</f>
        <v>1.2494180357768605</v>
      </c>
      <c r="AD16" s="265"/>
      <c r="AE16" s="265"/>
      <c r="AF16" s="254"/>
      <c r="AG16" s="263" t="s">
        <v>33</v>
      </c>
      <c r="AX16" s="11"/>
      <c r="BC16" s="30"/>
    </row>
    <row r="17" spans="1:55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57"/>
      <c r="N17" s="260" t="s">
        <v>31</v>
      </c>
      <c r="O17" s="241" t="s">
        <v>32</v>
      </c>
      <c r="P17" s="242">
        <f>P11/P23</f>
        <v>24.032533333333333</v>
      </c>
      <c r="Q17" s="242">
        <f>Q11/Q23</f>
        <v>17.699331997327988</v>
      </c>
      <c r="R17" s="242">
        <f>R11/R23</f>
        <v>6.379943478753404</v>
      </c>
      <c r="S17" s="242">
        <f>S11/S23</f>
        <v>19.234981923716536</v>
      </c>
      <c r="T17" s="242"/>
      <c r="V17" s="42"/>
      <c r="W17" s="28"/>
      <c r="X17" s="42"/>
      <c r="Z17" s="73" t="s">
        <v>14</v>
      </c>
      <c r="AA17" s="28"/>
      <c r="AB17" s="216"/>
      <c r="AC17" s="254"/>
      <c r="AD17" s="253">
        <f>Q20</f>
        <v>0.9201636927719122</v>
      </c>
      <c r="AE17" s="254"/>
      <c r="AF17" s="254"/>
      <c r="AG17" s="226" t="s">
        <v>22</v>
      </c>
      <c r="AX17" s="11"/>
      <c r="BC17" s="30"/>
    </row>
    <row r="18" spans="1:55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M18" s="258"/>
      <c r="N18" s="260" t="s">
        <v>31</v>
      </c>
      <c r="O18" s="238" t="s">
        <v>21</v>
      </c>
      <c r="P18" s="242"/>
      <c r="Q18" s="242"/>
      <c r="R18" s="242"/>
      <c r="S18" s="242"/>
      <c r="T18" s="242"/>
      <c r="V18" s="42"/>
      <c r="W18" s="28"/>
      <c r="X18" s="42"/>
      <c r="Y18" s="16"/>
      <c r="Z18" s="92">
        <f>$Z11-$AA11</f>
        <v>28.7372</v>
      </c>
      <c r="AA18" s="28"/>
      <c r="AB18" s="216"/>
      <c r="AC18" s="230"/>
      <c r="AD18" s="230"/>
      <c r="AE18" s="230"/>
      <c r="AF18" s="230"/>
      <c r="AG18"/>
      <c r="AX18" s="11"/>
      <c r="BC18" s="30"/>
    </row>
    <row r="19" spans="1:55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M19" s="16"/>
      <c r="N19" s="239"/>
      <c r="O19" s="239"/>
      <c r="P19" s="262" t="s">
        <v>33</v>
      </c>
      <c r="Q19" s="268" t="s">
        <v>39</v>
      </c>
      <c r="R19" s="269" t="s">
        <v>40</v>
      </c>
      <c r="S19" s="222" t="s">
        <v>14</v>
      </c>
      <c r="T19" s="223"/>
      <c r="V19" s="42"/>
      <c r="W19" s="28"/>
      <c r="X19" s="42"/>
      <c r="Y19" s="16"/>
      <c r="Z19" s="28"/>
      <c r="AA19" s="28"/>
      <c r="AB19" s="216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M20" s="18"/>
      <c r="N20" s="240" t="s">
        <v>15</v>
      </c>
      <c r="O20" s="240" t="s">
        <v>21</v>
      </c>
      <c r="P20" s="243">
        <f>P17/$S$17</f>
        <v>1.2494180357768605</v>
      </c>
      <c r="Q20" s="243">
        <f>Q17/$S$17</f>
        <v>0.9201636927719122</v>
      </c>
      <c r="R20" s="243">
        <f>R17/$S$17</f>
        <v>0.33168440209902145</v>
      </c>
      <c r="S20" s="243">
        <f>S17/$S$17</f>
        <v>1</v>
      </c>
      <c r="T20" s="243"/>
      <c r="W20" s="28"/>
      <c r="Y20" s="16"/>
      <c r="Z20" s="28"/>
      <c r="AA20" s="28"/>
      <c r="AB20" s="216"/>
      <c r="AC20" s="28"/>
      <c r="AD20" s="28"/>
      <c r="AE20" s="28"/>
      <c r="AX20" s="12"/>
      <c r="BC20" s="43"/>
    </row>
    <row r="21" spans="1:55" s="16" customFormat="1" ht="13.5" customHeight="1">
      <c r="A21" s="105"/>
      <c r="B21" s="106"/>
      <c r="C21" s="97"/>
      <c r="D21" s="97"/>
      <c r="E21" s="60"/>
      <c r="F21" s="60"/>
      <c r="G21" s="60"/>
      <c r="M21" s="42"/>
      <c r="N21" s="239"/>
      <c r="O21" s="239"/>
      <c r="P21" s="239"/>
      <c r="Q21" s="239"/>
      <c r="R21" s="239"/>
      <c r="S21" s="239"/>
      <c r="T21" s="239"/>
      <c r="V21" s="42"/>
      <c r="W21" s="28"/>
      <c r="X21" s="42"/>
      <c r="AA21" s="28"/>
      <c r="AB21" s="216"/>
      <c r="AX21" s="22"/>
      <c r="BC21" s="17"/>
    </row>
    <row r="22" spans="1:55" s="16" customFormat="1" ht="13.5" customHeight="1" thickBot="1">
      <c r="A22" s="69"/>
      <c r="B22" s="70"/>
      <c r="C22" s="60"/>
      <c r="D22" s="60"/>
      <c r="E22" s="60"/>
      <c r="F22" s="60"/>
      <c r="G22" s="60"/>
      <c r="M22" s="42"/>
      <c r="N22" s="240"/>
      <c r="O22" s="240"/>
      <c r="P22" s="240"/>
      <c r="Q22" s="240"/>
      <c r="R22" s="240"/>
      <c r="S22" s="240"/>
      <c r="T22" s="240"/>
      <c r="V22" s="42"/>
      <c r="W22" s="28"/>
      <c r="X22" s="42"/>
      <c r="AA22" s="28"/>
      <c r="AX22" s="22"/>
      <c r="BC22" s="17"/>
    </row>
    <row r="23" spans="1:55" s="16" customFormat="1" ht="13.5" customHeight="1">
      <c r="A23" s="69"/>
      <c r="B23" s="70"/>
      <c r="C23" s="60"/>
      <c r="D23" s="60"/>
      <c r="E23" s="60"/>
      <c r="F23" s="60"/>
      <c r="G23" s="60"/>
      <c r="M23" s="277" t="s">
        <v>52</v>
      </c>
      <c r="N23" s="278" t="s">
        <v>53</v>
      </c>
      <c r="O23" s="279"/>
      <c r="P23" s="279">
        <f>E4</f>
        <v>1.5</v>
      </c>
      <c r="Q23" s="279">
        <f>P23-(P23*Q3/1000)/2</f>
        <v>1.497</v>
      </c>
      <c r="R23" s="279">
        <f>Q23-(Q23*R3/1000)/2</f>
        <v>1.4962515</v>
      </c>
      <c r="S23" s="279">
        <f>R23-(R23*S3/1000)/2</f>
        <v>1.49400712275</v>
      </c>
      <c r="U23" s="42"/>
      <c r="V23" s="42"/>
      <c r="W23" s="28"/>
      <c r="X23" s="42"/>
      <c r="AA23" s="28"/>
      <c r="AX23" s="22"/>
      <c r="BC23" s="17"/>
    </row>
    <row r="24" spans="1:55" s="16" customFormat="1" ht="13.5" customHeight="1">
      <c r="A24" s="69"/>
      <c r="B24" s="70"/>
      <c r="C24" s="60"/>
      <c r="D24" s="60"/>
      <c r="E24" s="60"/>
      <c r="F24" s="60"/>
      <c r="G24" s="60"/>
      <c r="M24" s="42"/>
      <c r="N24" s="131"/>
      <c r="O24" s="132"/>
      <c r="P24" s="132"/>
      <c r="Q24" s="132"/>
      <c r="R24" s="42"/>
      <c r="S24" s="42"/>
      <c r="T24" s="42"/>
      <c r="U24" s="42"/>
      <c r="V24" s="42"/>
      <c r="W24" s="28"/>
      <c r="X24" s="42"/>
      <c r="AA24" s="28"/>
      <c r="AX24" s="22"/>
      <c r="BC24" s="17"/>
    </row>
    <row r="25" spans="1:55" s="16" customFormat="1" ht="13.5" customHeight="1">
      <c r="A25" s="69"/>
      <c r="B25" s="70"/>
      <c r="C25" s="60"/>
      <c r="D25" s="60"/>
      <c r="E25" s="60"/>
      <c r="F25" s="60"/>
      <c r="G25" s="60"/>
      <c r="M25" s="42"/>
      <c r="N25" s="131"/>
      <c r="O25" s="132"/>
      <c r="P25" s="132"/>
      <c r="Q25" s="132"/>
      <c r="R25" s="42"/>
      <c r="S25" s="42"/>
      <c r="T25" s="42"/>
      <c r="U25" s="42"/>
      <c r="V25" s="42"/>
      <c r="W25" s="28"/>
      <c r="X25" s="42"/>
      <c r="AX25" s="22"/>
      <c r="BC25" s="17"/>
    </row>
    <row r="26" spans="1:55" s="16" customFormat="1" ht="13.5" customHeight="1">
      <c r="A26" s="69"/>
      <c r="B26" s="70"/>
      <c r="C26" s="60"/>
      <c r="D26" s="60"/>
      <c r="E26" s="60"/>
      <c r="F26" s="60"/>
      <c r="G26" s="60"/>
      <c r="M26" s="42"/>
      <c r="N26" s="131"/>
      <c r="O26" s="132"/>
      <c r="P26" s="132"/>
      <c r="Q26" s="132"/>
      <c r="R26" s="42"/>
      <c r="S26" s="42"/>
      <c r="T26" s="42"/>
      <c r="U26" s="42"/>
      <c r="V26" s="42"/>
      <c r="W26" s="28"/>
      <c r="X26" s="42"/>
      <c r="AX26" s="22"/>
      <c r="BC26" s="17"/>
    </row>
    <row r="27" spans="1:55" s="16" customFormat="1" ht="13.5" customHeight="1">
      <c r="A27" s="69"/>
      <c r="B27" s="70"/>
      <c r="C27" s="60"/>
      <c r="D27" s="60"/>
      <c r="E27" s="60"/>
      <c r="F27" s="60"/>
      <c r="G27" s="60"/>
      <c r="M27" s="42"/>
      <c r="N27" s="131"/>
      <c r="O27" s="132"/>
      <c r="P27" s="132"/>
      <c r="Q27" s="132"/>
      <c r="R27" s="42"/>
      <c r="S27" s="42"/>
      <c r="T27" s="42"/>
      <c r="U27" s="42"/>
      <c r="V27" s="42"/>
      <c r="W27" s="28"/>
      <c r="X27" s="42"/>
      <c r="AX27" s="22"/>
      <c r="BC27" s="17"/>
    </row>
    <row r="28" spans="1:55" s="16" customFormat="1" ht="13.5" customHeight="1">
      <c r="A28" s="69"/>
      <c r="B28" s="70"/>
      <c r="C28" s="60"/>
      <c r="D28" s="60"/>
      <c r="E28" s="60"/>
      <c r="F28" s="60"/>
      <c r="G28" s="60"/>
      <c r="M28" s="42"/>
      <c r="N28" s="131"/>
      <c r="O28" s="132"/>
      <c r="P28" s="132"/>
      <c r="Q28" s="132"/>
      <c r="R28" s="42"/>
      <c r="S28" s="42"/>
      <c r="T28" s="42"/>
      <c r="U28" s="42"/>
      <c r="V28" s="42"/>
      <c r="W28" s="28"/>
      <c r="X28" s="42"/>
      <c r="AX28" s="22"/>
      <c r="BC28" s="17"/>
    </row>
    <row r="29" spans="1:55" s="16" customFormat="1" ht="13.5" customHeight="1">
      <c r="A29" s="69"/>
      <c r="B29" s="70"/>
      <c r="C29" s="60"/>
      <c r="D29" s="60"/>
      <c r="E29" s="60"/>
      <c r="F29" s="60"/>
      <c r="G29" s="60"/>
      <c r="M29" s="42"/>
      <c r="N29" s="131"/>
      <c r="O29" s="132"/>
      <c r="P29" s="132"/>
      <c r="Q29" s="132"/>
      <c r="R29" s="42"/>
      <c r="S29" s="42"/>
      <c r="T29" s="42"/>
      <c r="U29" s="42"/>
      <c r="V29" s="42"/>
      <c r="W29" s="28"/>
      <c r="X29" s="42"/>
      <c r="AX29" s="22"/>
      <c r="BC29" s="17"/>
    </row>
    <row r="30" spans="1:55" s="16" customFormat="1" ht="13.5" customHeight="1">
      <c r="A30" s="69"/>
      <c r="B30" s="70"/>
      <c r="C30" s="60"/>
      <c r="D30" s="60"/>
      <c r="E30" s="60"/>
      <c r="F30" s="60"/>
      <c r="G30" s="60"/>
      <c r="M30" s="42"/>
      <c r="N30" s="131"/>
      <c r="O30" s="132"/>
      <c r="P30" s="132"/>
      <c r="Q30" s="132"/>
      <c r="R30" s="42"/>
      <c r="S30" s="42"/>
      <c r="T30" s="42"/>
      <c r="U30" s="42"/>
      <c r="V30" s="42"/>
      <c r="W30" s="28"/>
      <c r="X30" s="42"/>
      <c r="Y30" s="42"/>
      <c r="AX30" s="22"/>
      <c r="BC30" s="17"/>
    </row>
    <row r="31" spans="1:55" s="16" customFormat="1" ht="13.5" customHeight="1">
      <c r="A31" s="69"/>
      <c r="B31" s="70"/>
      <c r="C31" s="60"/>
      <c r="D31" s="60"/>
      <c r="E31" s="60"/>
      <c r="F31" s="60"/>
      <c r="G31" s="60"/>
      <c r="M31" s="42"/>
      <c r="N31" s="131"/>
      <c r="O31" s="132"/>
      <c r="P31" s="132"/>
      <c r="Q31" s="132"/>
      <c r="R31" s="42"/>
      <c r="S31" s="42"/>
      <c r="T31" s="42"/>
      <c r="U31" s="42"/>
      <c r="V31" s="42"/>
      <c r="W31" s="28"/>
      <c r="X31" s="42"/>
      <c r="Y31" s="42"/>
      <c r="AX31" s="22"/>
      <c r="BC31" s="17"/>
    </row>
    <row r="32" spans="1:55" s="16" customFormat="1" ht="13.5" customHeight="1">
      <c r="A32" s="69"/>
      <c r="B32" s="70"/>
      <c r="C32" s="60"/>
      <c r="D32" s="60"/>
      <c r="E32" s="60"/>
      <c r="F32" s="60"/>
      <c r="G32" s="60"/>
      <c r="H32" s="267"/>
      <c r="M32" s="42"/>
      <c r="N32" s="131"/>
      <c r="O32" s="132"/>
      <c r="P32" s="132"/>
      <c r="Q32" s="132"/>
      <c r="R32" s="42"/>
      <c r="S32" s="42"/>
      <c r="T32" s="42"/>
      <c r="U32" s="42"/>
      <c r="V32" s="42"/>
      <c r="W32" s="28"/>
      <c r="X32" s="42"/>
      <c r="Y32" s="42"/>
      <c r="AX32" s="22"/>
      <c r="BC32" s="17"/>
    </row>
    <row r="33" spans="1:55" s="16" customFormat="1" ht="13.5" customHeight="1">
      <c r="A33" s="69"/>
      <c r="B33" s="70"/>
      <c r="C33" s="60"/>
      <c r="D33" s="60"/>
      <c r="E33" s="266"/>
      <c r="F33" s="60"/>
      <c r="G33" s="60"/>
      <c r="M33" s="42"/>
      <c r="N33" s="131"/>
      <c r="O33" s="132"/>
      <c r="P33" s="132"/>
      <c r="Q33" s="132"/>
      <c r="R33" s="42"/>
      <c r="S33" s="42"/>
      <c r="T33" s="42"/>
      <c r="U33" s="42"/>
      <c r="V33" s="42"/>
      <c r="W33" s="28"/>
      <c r="X33" s="42"/>
      <c r="Y33" s="42"/>
      <c r="AX33" s="22"/>
      <c r="BC33" s="17"/>
    </row>
    <row r="34" spans="1:55" s="16" customFormat="1" ht="13.5" customHeight="1">
      <c r="A34" s="69"/>
      <c r="B34" s="70"/>
      <c r="C34" s="60"/>
      <c r="D34" s="60"/>
      <c r="E34" s="60"/>
      <c r="F34" s="60"/>
      <c r="G34" s="60"/>
      <c r="M34" s="42"/>
      <c r="N34" s="131"/>
      <c r="O34" s="132"/>
      <c r="P34" s="132"/>
      <c r="Q34" s="132"/>
      <c r="R34" s="42"/>
      <c r="S34" s="42"/>
      <c r="T34" s="42"/>
      <c r="U34" s="42"/>
      <c r="V34" s="42"/>
      <c r="W34" s="28"/>
      <c r="X34" s="42"/>
      <c r="Y34" s="42"/>
      <c r="AX34" s="22"/>
      <c r="BC34" s="17"/>
    </row>
    <row r="35" spans="1:55" s="16" customFormat="1" ht="13.5" customHeight="1">
      <c r="A35" s="69"/>
      <c r="B35" s="70"/>
      <c r="C35" s="60"/>
      <c r="D35" s="60"/>
      <c r="E35" s="60"/>
      <c r="F35" s="60"/>
      <c r="G35" s="60"/>
      <c r="M35" s="42"/>
      <c r="N35" s="131"/>
      <c r="O35" s="132"/>
      <c r="P35" s="132"/>
      <c r="Q35" s="132"/>
      <c r="R35" s="42"/>
      <c r="S35" s="42"/>
      <c r="T35" s="42"/>
      <c r="U35" s="42"/>
      <c r="V35" s="42"/>
      <c r="W35" s="28"/>
      <c r="X35" s="42"/>
      <c r="Y35" s="42"/>
      <c r="AX35" s="22"/>
      <c r="BC35" s="17"/>
    </row>
    <row r="36" spans="1:55" s="16" customFormat="1" ht="13.5" customHeight="1">
      <c r="A36" s="69"/>
      <c r="B36" s="70"/>
      <c r="C36" s="60"/>
      <c r="D36" s="60"/>
      <c r="E36" s="60"/>
      <c r="F36" s="60"/>
      <c r="G36" s="60"/>
      <c r="M36" s="42"/>
      <c r="N36" s="131"/>
      <c r="O36" s="132"/>
      <c r="P36" s="132"/>
      <c r="Q36" s="13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69"/>
      <c r="B37" s="70"/>
      <c r="C37" s="60"/>
      <c r="D37" s="60"/>
      <c r="E37" s="60"/>
      <c r="F37" s="60"/>
      <c r="G37" s="60"/>
      <c r="M37" s="42"/>
      <c r="N37" s="131"/>
      <c r="O37" s="132"/>
      <c r="P37" s="132"/>
      <c r="Q37" s="13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69"/>
      <c r="B38" s="70"/>
      <c r="C38" s="60"/>
      <c r="D38" s="60"/>
      <c r="E38" s="60"/>
      <c r="F38" s="60"/>
      <c r="G38" s="60"/>
      <c r="M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69"/>
      <c r="B39" s="70"/>
      <c r="C39" s="60"/>
      <c r="D39" s="60"/>
      <c r="E39" s="60"/>
      <c r="F39" s="60"/>
      <c r="G39" s="60"/>
      <c r="M39" s="42"/>
      <c r="N39" s="131"/>
      <c r="O39" s="132"/>
      <c r="P39" s="132"/>
      <c r="Q39" s="13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69"/>
      <c r="B40" s="70"/>
      <c r="C40" s="60"/>
      <c r="D40" s="60"/>
      <c r="E40" s="60"/>
      <c r="F40" s="60"/>
      <c r="G40" s="60"/>
      <c r="M40" s="42"/>
      <c r="N40" s="131"/>
      <c r="O40" s="132"/>
      <c r="P40" s="132"/>
      <c r="Q40" s="13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69"/>
      <c r="B41" s="70"/>
      <c r="C41" s="60"/>
      <c r="D41" s="60"/>
      <c r="E41" s="60"/>
      <c r="F41" s="60"/>
      <c r="G41" s="60"/>
      <c r="M41" s="42"/>
      <c r="N41" s="131"/>
      <c r="O41" s="132"/>
      <c r="P41" s="132"/>
      <c r="Q41" s="13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69"/>
      <c r="B42" s="70"/>
      <c r="C42" s="60"/>
      <c r="D42" s="60"/>
      <c r="E42" s="60"/>
      <c r="F42" s="60"/>
      <c r="G42" s="60"/>
      <c r="M42" s="42"/>
      <c r="N42" s="131"/>
      <c r="O42" s="132"/>
      <c r="P42" s="132"/>
      <c r="Q42" s="13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69"/>
      <c r="B43" s="70"/>
      <c r="C43" s="60"/>
      <c r="D43" s="60"/>
      <c r="E43" s="60"/>
      <c r="F43" s="60"/>
      <c r="G43" s="60"/>
      <c r="M43" s="42"/>
      <c r="N43" s="131"/>
      <c r="O43" s="132"/>
      <c r="P43" s="132"/>
      <c r="Q43" s="13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69"/>
      <c r="B44" s="70"/>
      <c r="C44" s="60"/>
      <c r="D44" s="60"/>
      <c r="E44" s="60"/>
      <c r="F44" s="60"/>
      <c r="G44" s="60"/>
      <c r="M44" s="42"/>
      <c r="N44" s="131"/>
      <c r="O44" s="132"/>
      <c r="P44" s="132"/>
      <c r="Q44" s="13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69"/>
      <c r="B45" s="70"/>
      <c r="C45" s="60"/>
      <c r="D45" s="60"/>
      <c r="E45" s="60"/>
      <c r="F45" s="60"/>
      <c r="G45" s="60"/>
      <c r="M45" s="42"/>
      <c r="N45" s="131"/>
      <c r="O45" s="132"/>
      <c r="P45" s="132"/>
      <c r="Q45" s="13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69"/>
      <c r="B46" s="70"/>
      <c r="C46" s="60"/>
      <c r="D46" s="60"/>
      <c r="E46" s="60"/>
      <c r="F46" s="60"/>
      <c r="G46" s="60"/>
      <c r="M46" s="42"/>
      <c r="N46" s="131"/>
      <c r="O46" s="132"/>
      <c r="P46" s="132"/>
      <c r="Q46" s="13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69"/>
      <c r="B47" s="70"/>
      <c r="C47" s="60"/>
      <c r="D47" s="60"/>
      <c r="E47" s="60"/>
      <c r="F47" s="60"/>
      <c r="G47" s="60"/>
      <c r="M47" s="42"/>
      <c r="N47" s="131"/>
      <c r="O47" s="132"/>
      <c r="P47" s="132"/>
      <c r="Q47" s="13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69"/>
      <c r="B48" s="70"/>
      <c r="C48" s="60"/>
      <c r="D48" s="60"/>
      <c r="E48" s="60"/>
      <c r="F48" s="60"/>
      <c r="G48" s="60"/>
      <c r="M48" s="42"/>
      <c r="N48" s="131"/>
      <c r="O48" s="132"/>
      <c r="P48" s="132"/>
      <c r="Q48" s="13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69"/>
      <c r="B49" s="70"/>
      <c r="C49" s="60"/>
      <c r="D49" s="60"/>
      <c r="E49" s="60"/>
      <c r="F49" s="60"/>
      <c r="G49" s="60"/>
      <c r="M49" s="42"/>
      <c r="N49" s="131"/>
      <c r="O49" s="132"/>
      <c r="P49" s="132"/>
      <c r="Q49" s="13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69"/>
      <c r="B50" s="70"/>
      <c r="C50" s="60"/>
      <c r="D50" s="60"/>
      <c r="E50" s="60"/>
      <c r="F50" s="60"/>
      <c r="G50" s="60"/>
      <c r="M50" s="42"/>
      <c r="N50" s="131"/>
      <c r="O50" s="132"/>
      <c r="P50" s="132"/>
      <c r="Q50" s="13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69"/>
      <c r="B51" s="70"/>
      <c r="C51" s="60"/>
      <c r="D51" s="60"/>
      <c r="E51" s="60"/>
      <c r="F51" s="60"/>
      <c r="G51" s="60"/>
      <c r="M51" s="42"/>
      <c r="N51" s="131"/>
      <c r="O51" s="132"/>
      <c r="P51" s="132"/>
      <c r="Q51" s="13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69"/>
      <c r="B52" s="70"/>
      <c r="C52" s="60"/>
      <c r="D52" s="60"/>
      <c r="E52" s="60"/>
      <c r="F52" s="60"/>
      <c r="G52" s="60"/>
      <c r="M52" s="42"/>
      <c r="N52" s="131"/>
      <c r="O52" s="132"/>
      <c r="P52" s="132"/>
      <c r="Q52" s="13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4" customFormat="1" ht="13.5" customHeight="1">
      <c r="A53" s="71"/>
      <c r="B53" s="83"/>
      <c r="C53" s="59"/>
      <c r="D53" s="59"/>
      <c r="E53" s="59"/>
      <c r="F53" s="59"/>
      <c r="G53" s="59"/>
      <c r="W53" s="138"/>
      <c r="Z53" s="138"/>
      <c r="AA53" s="138"/>
      <c r="AB53" s="138"/>
      <c r="AC53" s="138"/>
      <c r="AD53" s="138"/>
      <c r="AE53" s="138"/>
      <c r="AX53" s="12"/>
      <c r="BC53" s="90"/>
    </row>
    <row r="54" spans="1:61" s="136" customFormat="1" ht="13.5" customHeight="1">
      <c r="A54" s="170"/>
      <c r="B54" s="170"/>
      <c r="C54" s="139"/>
      <c r="D54" s="171"/>
      <c r="E54" s="171"/>
      <c r="F54" s="171"/>
      <c r="G54" s="171"/>
      <c r="M54" s="172"/>
      <c r="N54" s="327"/>
      <c r="O54" s="327"/>
      <c r="P54" s="221"/>
      <c r="Q54" s="221"/>
      <c r="R54" s="174"/>
      <c r="S54" s="174"/>
      <c r="T54" s="173"/>
      <c r="U54" s="173"/>
      <c r="V54" s="174"/>
      <c r="X54" s="140"/>
      <c r="Y54" s="141"/>
      <c r="Z54" s="142"/>
      <c r="AA54" s="143"/>
      <c r="AB54" s="144"/>
      <c r="AC54" s="144"/>
      <c r="AD54" s="145"/>
      <c r="AE54" s="146"/>
      <c r="AF54" s="147"/>
      <c r="AG54" s="148"/>
      <c r="AH54" s="146"/>
      <c r="AI54" s="149"/>
      <c r="AJ54" s="150"/>
      <c r="AK54" s="151"/>
      <c r="AL54" s="152"/>
      <c r="AM54" s="148"/>
      <c r="AN54" s="150"/>
      <c r="AO54" s="151"/>
      <c r="AP54" s="152"/>
      <c r="AQ54" s="148"/>
      <c r="AR54" s="149"/>
      <c r="AS54" s="153"/>
      <c r="AT54" s="149"/>
      <c r="AU54" s="153"/>
      <c r="AV54" s="150"/>
      <c r="AW54" s="150"/>
      <c r="AX54" s="150"/>
      <c r="AY54" s="154"/>
      <c r="AZ54" s="150"/>
      <c r="BA54" s="153"/>
      <c r="BB54" s="150"/>
      <c r="BC54" s="153"/>
      <c r="BD54" s="150"/>
      <c r="BE54" s="149"/>
      <c r="BF54" s="150"/>
      <c r="BG54" s="150"/>
      <c r="BH54" s="154"/>
      <c r="BI54" s="16"/>
    </row>
    <row r="55" spans="1:61" s="28" customFormat="1" ht="13.5" customHeight="1">
      <c r="A55" s="175"/>
      <c r="B55" s="155"/>
      <c r="C55" s="176"/>
      <c r="D55" s="156"/>
      <c r="E55" s="157"/>
      <c r="F55" s="158"/>
      <c r="G55" s="156"/>
      <c r="M55" s="133"/>
      <c r="N55" s="129"/>
      <c r="T55" s="173"/>
      <c r="Z55" s="177"/>
      <c r="AA55" s="178"/>
      <c r="AB55" s="179"/>
      <c r="AC55" s="179"/>
      <c r="AD55" s="138"/>
      <c r="AE55" s="136"/>
      <c r="AF55" s="130"/>
      <c r="AG55" s="130"/>
      <c r="AH55" s="139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0"/>
      <c r="BE55" s="138"/>
      <c r="BF55" s="138"/>
      <c r="BG55" s="138"/>
      <c r="BH55" s="138"/>
      <c r="BI55" s="138"/>
    </row>
    <row r="56" spans="1:55" s="28" customFormat="1" ht="13.5" customHeight="1">
      <c r="A56" s="159"/>
      <c r="C56" s="160"/>
      <c r="D56" s="160"/>
      <c r="E56" s="160"/>
      <c r="F56" s="160"/>
      <c r="G56" s="160"/>
      <c r="M56" s="133"/>
      <c r="N56" s="133"/>
      <c r="O56" s="174"/>
      <c r="P56" s="174"/>
      <c r="Q56" s="174"/>
      <c r="R56" s="174"/>
      <c r="S56" s="174"/>
      <c r="T56" s="173"/>
      <c r="U56" s="173"/>
      <c r="V56" s="174"/>
      <c r="Z56" s="180"/>
      <c r="AA56" s="33"/>
      <c r="AB56" s="33"/>
      <c r="AC56" s="33"/>
      <c r="AX56" s="139"/>
      <c r="BC56" s="181"/>
    </row>
    <row r="57" spans="1:55" s="28" customFormat="1" ht="13.5" customHeight="1">
      <c r="A57" s="180"/>
      <c r="B57" s="139"/>
      <c r="C57" s="139"/>
      <c r="D57" s="139"/>
      <c r="E57" s="139"/>
      <c r="F57" s="139"/>
      <c r="G57" s="139"/>
      <c r="M57" s="133"/>
      <c r="N57" s="129"/>
      <c r="R57" s="182"/>
      <c r="S57" s="182"/>
      <c r="T57" s="182"/>
      <c r="U57" s="182"/>
      <c r="V57" s="182"/>
      <c r="Z57" s="33"/>
      <c r="AA57" s="33"/>
      <c r="AB57" s="33"/>
      <c r="AC57" s="33"/>
      <c r="AX57" s="139"/>
      <c r="BC57" s="181"/>
    </row>
    <row r="58" spans="1:55" s="28" customFormat="1" ht="13.5" customHeight="1">
      <c r="A58" s="183"/>
      <c r="B58" s="183"/>
      <c r="C58" s="57"/>
      <c r="D58" s="57"/>
      <c r="E58" s="51"/>
      <c r="F58" s="55"/>
      <c r="G58" s="183"/>
      <c r="M58" s="129"/>
      <c r="N58" s="129"/>
      <c r="R58" s="33"/>
      <c r="S58" s="33"/>
      <c r="T58" s="33"/>
      <c r="U58" s="33"/>
      <c r="V58" s="33"/>
      <c r="X58" s="33"/>
      <c r="Y58" s="33"/>
      <c r="AX58" s="139"/>
      <c r="BC58" s="181"/>
    </row>
    <row r="59" spans="1:55" s="28" customFormat="1" ht="13.5" customHeight="1">
      <c r="A59" s="183"/>
      <c r="B59" s="183"/>
      <c r="C59" s="51"/>
      <c r="D59" s="57"/>
      <c r="E59" s="51"/>
      <c r="F59" s="57"/>
      <c r="G59" s="183"/>
      <c r="M59" s="129"/>
      <c r="N59" s="184"/>
      <c r="O59" s="33"/>
      <c r="P59" s="33"/>
      <c r="Q59" s="33"/>
      <c r="R59" s="33"/>
      <c r="S59" s="33"/>
      <c r="T59" s="33"/>
      <c r="U59" s="33"/>
      <c r="V59" s="33"/>
      <c r="X59" s="164"/>
      <c r="Y59" s="18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39"/>
      <c r="BC59" s="181"/>
    </row>
    <row r="60" spans="1:55" s="40" customFormat="1" ht="13.5" customHeight="1">
      <c r="A60" s="141"/>
      <c r="B60" s="141"/>
      <c r="C60" s="141"/>
      <c r="D60" s="141"/>
      <c r="E60" s="141"/>
      <c r="F60" s="141"/>
      <c r="G60" s="141"/>
      <c r="M60" s="129"/>
      <c r="N60" s="184"/>
      <c r="O60" s="33"/>
      <c r="P60" s="33"/>
      <c r="Q60" s="33"/>
      <c r="R60" s="28"/>
      <c r="S60" s="28"/>
      <c r="T60" s="28"/>
      <c r="U60" s="28"/>
      <c r="V60" s="28"/>
      <c r="W60" s="28"/>
      <c r="X60" s="164"/>
      <c r="Y60" s="185"/>
      <c r="AX60" s="186"/>
      <c r="BC60" s="187"/>
    </row>
    <row r="61" spans="1:55" s="40" customFormat="1" ht="13.5" customHeight="1">
      <c r="A61" s="141"/>
      <c r="B61" s="141"/>
      <c r="C61" s="141"/>
      <c r="D61" s="141"/>
      <c r="E61" s="141"/>
      <c r="F61" s="141"/>
      <c r="G61" s="141"/>
      <c r="M61" s="161"/>
      <c r="N61" s="162"/>
      <c r="O61" s="163"/>
      <c r="P61" s="163"/>
      <c r="Q61" s="163"/>
      <c r="R61" s="37"/>
      <c r="S61" s="37"/>
      <c r="T61" s="37"/>
      <c r="U61" s="37"/>
      <c r="V61" s="37"/>
      <c r="W61" s="164"/>
      <c r="X61" s="173"/>
      <c r="Y61" s="17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86"/>
      <c r="BC61" s="187"/>
    </row>
    <row r="62" spans="1:55" s="28" customFormat="1" ht="13.5" customHeight="1">
      <c r="A62" s="183"/>
      <c r="B62" s="183"/>
      <c r="C62" s="183"/>
      <c r="D62" s="183"/>
      <c r="E62" s="183"/>
      <c r="F62" s="183"/>
      <c r="G62" s="183"/>
      <c r="M62" s="165"/>
      <c r="N62" s="162"/>
      <c r="O62" s="132"/>
      <c r="P62" s="132"/>
      <c r="Q62" s="132"/>
      <c r="R62" s="37"/>
      <c r="S62" s="37"/>
      <c r="T62" s="188"/>
      <c r="U62" s="37"/>
      <c r="V62" s="189"/>
      <c r="W62" s="37"/>
      <c r="X62" s="190"/>
      <c r="Y62" s="189"/>
      <c r="AX62" s="139"/>
      <c r="BC62" s="181"/>
    </row>
    <row r="63" spans="1:55" s="28" customFormat="1" ht="13.5" customHeight="1">
      <c r="A63" s="183"/>
      <c r="B63" s="183"/>
      <c r="C63" s="183"/>
      <c r="D63" s="183"/>
      <c r="E63" s="183"/>
      <c r="F63" s="183"/>
      <c r="G63" s="183"/>
      <c r="M63" s="129"/>
      <c r="N63" s="123"/>
      <c r="O63" s="166"/>
      <c r="P63" s="166"/>
      <c r="Q63" s="166"/>
      <c r="R63" s="78"/>
      <c r="S63" s="78"/>
      <c r="T63" s="78"/>
      <c r="U63" s="78"/>
      <c r="V63" s="78"/>
      <c r="W63" s="167"/>
      <c r="AX63" s="139"/>
      <c r="BC63" s="181"/>
    </row>
    <row r="64" spans="1:55" s="28" customFormat="1" ht="13.5" customHeight="1">
      <c r="A64" s="183"/>
      <c r="B64" s="183"/>
      <c r="C64" s="183"/>
      <c r="D64" s="183"/>
      <c r="E64" s="183"/>
      <c r="F64" s="183"/>
      <c r="G64" s="183"/>
      <c r="M64" s="129"/>
      <c r="N64" s="123"/>
      <c r="O64" s="166"/>
      <c r="P64" s="166"/>
      <c r="Q64" s="166"/>
      <c r="R64" s="78"/>
      <c r="S64" s="78"/>
      <c r="T64" s="78"/>
      <c r="U64" s="78"/>
      <c r="V64" s="78"/>
      <c r="W64" s="167"/>
      <c r="AX64" s="139"/>
      <c r="BC64" s="181"/>
    </row>
    <row r="65" spans="1:55" s="28" customFormat="1" ht="13.5" customHeight="1">
      <c r="A65" s="183"/>
      <c r="B65" s="183"/>
      <c r="C65" s="183"/>
      <c r="D65" s="183"/>
      <c r="E65" s="183"/>
      <c r="F65" s="183"/>
      <c r="G65" s="183"/>
      <c r="M65" s="129"/>
      <c r="N65" s="76"/>
      <c r="O65" s="77"/>
      <c r="P65" s="77"/>
      <c r="Q65" s="77"/>
      <c r="R65" s="78"/>
      <c r="S65" s="78"/>
      <c r="T65" s="78"/>
      <c r="U65" s="78"/>
      <c r="V65" s="78"/>
      <c r="W65" s="168"/>
      <c r="X65" s="64"/>
      <c r="Y65" s="64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X65" s="139"/>
      <c r="BC65" s="181"/>
    </row>
    <row r="66" spans="1:50" s="181" customFormat="1" ht="13.5" customHeight="1">
      <c r="A66" s="191"/>
      <c r="B66" s="191"/>
      <c r="C66" s="191"/>
      <c r="D66" s="191"/>
      <c r="E66" s="191"/>
      <c r="F66" s="191"/>
      <c r="G66" s="191"/>
      <c r="M66" s="129"/>
      <c r="N66" s="28"/>
      <c r="O66" s="28"/>
      <c r="P66" s="28"/>
      <c r="Q66" s="28"/>
      <c r="R66" s="28"/>
      <c r="S66" s="28"/>
      <c r="T66" s="28"/>
      <c r="U66" s="28"/>
      <c r="V66" s="28"/>
      <c r="W66" s="16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79"/>
    </row>
    <row r="67" spans="1:55" s="28" customFormat="1" ht="13.5" customHeight="1">
      <c r="A67" s="183"/>
      <c r="B67" s="183"/>
      <c r="C67" s="183"/>
      <c r="D67" s="183"/>
      <c r="E67" s="183"/>
      <c r="F67" s="183"/>
      <c r="G67" s="183"/>
      <c r="X67" s="181"/>
      <c r="Y67" s="181"/>
      <c r="AX67" s="139"/>
      <c r="BC67" s="181"/>
    </row>
    <row r="68" spans="1:55" s="28" customFormat="1" ht="13.5" customHeight="1">
      <c r="A68" s="192"/>
      <c r="B68" s="192"/>
      <c r="C68" s="193"/>
      <c r="D68" s="193"/>
      <c r="E68" s="193"/>
      <c r="F68" s="193"/>
      <c r="G68" s="193"/>
      <c r="X68" s="73"/>
      <c r="Y68" s="194"/>
      <c r="AX68" s="139"/>
      <c r="BC68" s="181"/>
    </row>
    <row r="69" spans="1:55" s="28" customFormat="1" ht="13.5" customHeight="1">
      <c r="A69" s="195"/>
      <c r="B69" s="196"/>
      <c r="C69" s="193"/>
      <c r="D69" s="193"/>
      <c r="E69" s="193"/>
      <c r="F69" s="100"/>
      <c r="G69" s="193"/>
      <c r="M69" s="129"/>
      <c r="N69" s="197"/>
      <c r="O69" s="164"/>
      <c r="P69" s="164"/>
      <c r="Q69" s="164"/>
      <c r="R69" s="37"/>
      <c r="S69" s="37"/>
      <c r="T69" s="37"/>
      <c r="U69" s="37"/>
      <c r="V69" s="37"/>
      <c r="X69" s="93"/>
      <c r="AX69" s="139"/>
      <c r="BC69" s="181"/>
    </row>
    <row r="70" spans="1:55" s="28" customFormat="1" ht="13.5" customHeight="1">
      <c r="A70" s="198"/>
      <c r="B70" s="199"/>
      <c r="C70" s="193"/>
      <c r="D70" s="100"/>
      <c r="E70" s="200"/>
      <c r="F70" s="100"/>
      <c r="G70" s="200"/>
      <c r="M70" s="16"/>
      <c r="N70" s="16"/>
      <c r="O70" s="16"/>
      <c r="P70" s="16"/>
      <c r="Q70" s="16"/>
      <c r="R70" s="174"/>
      <c r="S70" s="174"/>
      <c r="T70" s="173"/>
      <c r="U70" s="173"/>
      <c r="V70" s="174"/>
      <c r="W70" s="135"/>
      <c r="AX70" s="139"/>
      <c r="BC70" s="181"/>
    </row>
    <row r="71" spans="1:55" s="28" customFormat="1" ht="13.5" customHeight="1">
      <c r="A71" s="201"/>
      <c r="B71" s="202"/>
      <c r="C71" s="193"/>
      <c r="D71" s="193"/>
      <c r="E71" s="193"/>
      <c r="F71" s="100"/>
      <c r="G71" s="193"/>
      <c r="M71" s="203"/>
      <c r="N71" s="204"/>
      <c r="O71" s="204"/>
      <c r="P71" s="204"/>
      <c r="Q71" s="204"/>
      <c r="R71" s="37"/>
      <c r="S71" s="37"/>
      <c r="T71" s="37"/>
      <c r="U71" s="37"/>
      <c r="V71" s="37"/>
      <c r="W71" s="37"/>
      <c r="AX71" s="139"/>
      <c r="BC71" s="181"/>
    </row>
    <row r="72" spans="1:55" s="16" customFormat="1" ht="13.5" customHeight="1">
      <c r="A72" s="205"/>
      <c r="B72" s="206"/>
      <c r="C72" s="60"/>
      <c r="D72" s="60"/>
      <c r="E72" s="60"/>
      <c r="F72" s="60"/>
      <c r="G72" s="60"/>
      <c r="M72" s="28"/>
      <c r="R72" s="120"/>
      <c r="S72" s="120"/>
      <c r="T72" s="28"/>
      <c r="U72" s="28"/>
      <c r="V72" s="28"/>
      <c r="W72" s="28"/>
      <c r="X72" s="28"/>
      <c r="Y72" s="28"/>
      <c r="AX72" s="22"/>
      <c r="BC72" s="17"/>
    </row>
    <row r="73" spans="1:55" s="138" customFormat="1" ht="13.5" customHeight="1">
      <c r="A73" s="207"/>
      <c r="B73" s="208"/>
      <c r="C73" s="183"/>
      <c r="D73" s="183"/>
      <c r="E73" s="183"/>
      <c r="F73" s="183"/>
      <c r="G73" s="183"/>
      <c r="M73" s="28"/>
      <c r="N73" s="204"/>
      <c r="O73" s="204"/>
      <c r="P73" s="204"/>
      <c r="Q73" s="204"/>
      <c r="R73" s="28"/>
      <c r="S73" s="28"/>
      <c r="T73" s="28"/>
      <c r="U73" s="28"/>
      <c r="V73" s="28"/>
      <c r="W73" s="28"/>
      <c r="X73" s="129"/>
      <c r="Y73" s="129"/>
      <c r="AX73" s="139"/>
      <c r="BC73" s="130"/>
    </row>
    <row r="74" spans="1:57" s="129" customFormat="1" ht="13.5" customHeight="1">
      <c r="A74" s="209"/>
      <c r="B74" s="186"/>
      <c r="C74" s="186"/>
      <c r="D74" s="186"/>
      <c r="E74" s="186"/>
      <c r="F74" s="139"/>
      <c r="G74" s="139"/>
      <c r="M74" s="169"/>
      <c r="AZ74" s="210"/>
      <c r="BA74" s="210"/>
      <c r="BB74" s="210"/>
      <c r="BE74" s="182"/>
    </row>
    <row r="75" spans="1:56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213"/>
      <c r="M75" s="133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AY75" s="210"/>
      <c r="AZ75" s="210"/>
      <c r="BA75" s="210"/>
      <c r="BD75" s="182"/>
    </row>
    <row r="76" spans="1:56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213"/>
      <c r="M76" s="169"/>
      <c r="N76" s="214"/>
      <c r="O76" s="215"/>
      <c r="P76" s="215"/>
      <c r="Q76" s="215"/>
      <c r="AY76" s="210"/>
      <c r="AZ76" s="210"/>
      <c r="BA76" s="210"/>
      <c r="BD76" s="182"/>
    </row>
    <row r="77" spans="1:56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213"/>
      <c r="M77" s="169"/>
      <c r="N77" s="214"/>
      <c r="AY77" s="210"/>
      <c r="AZ77" s="210"/>
      <c r="BA77" s="210"/>
      <c r="BD77" s="182"/>
    </row>
    <row r="78" spans="1:57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89"/>
      <c r="M78" s="67"/>
      <c r="N78" s="66"/>
      <c r="O78" s="66"/>
      <c r="P78" s="66"/>
      <c r="Q78" s="66"/>
      <c r="R78" s="66"/>
      <c r="S78" s="66"/>
      <c r="T78" s="66"/>
      <c r="U78" s="66"/>
      <c r="V78" s="66"/>
      <c r="X78" s="66"/>
      <c r="Y78" s="66"/>
      <c r="AY78" s="21"/>
      <c r="BB78"/>
      <c r="BD78" s="2"/>
      <c r="BE78"/>
    </row>
    <row r="79" spans="1:57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89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137"/>
      <c r="X79" s="67"/>
      <c r="Y79" s="67"/>
      <c r="AY79" s="21"/>
      <c r="BB79"/>
      <c r="BD79" s="2"/>
      <c r="BE79"/>
    </row>
    <row r="80" spans="1:25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89"/>
      <c r="M80" s="68"/>
      <c r="N80" s="118"/>
      <c r="O80" s="119"/>
      <c r="P80" s="119"/>
      <c r="Q80" s="119"/>
      <c r="R80" s="66"/>
      <c r="S80" s="66"/>
      <c r="T80" s="66"/>
      <c r="U80" s="66"/>
      <c r="V80" s="66"/>
      <c r="X80" s="66"/>
      <c r="Y80" s="66"/>
    </row>
    <row r="81" spans="1:12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  <c r="L81" s="89"/>
    </row>
    <row r="82" spans="1:12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  <c r="L82" s="10"/>
    </row>
    <row r="83" spans="1:12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0"/>
    </row>
    <row r="84" spans="1:12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  <c r="L84" s="10"/>
    </row>
    <row r="85" spans="1:12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  <c r="L85" s="10"/>
    </row>
    <row r="86" spans="1:61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 s="5"/>
      <c r="X86"/>
      <c r="Y86"/>
      <c r="Z86" s="129"/>
      <c r="AA86" s="129"/>
      <c r="AB86" s="129"/>
      <c r="AC86" s="129"/>
      <c r="AD86" s="129"/>
      <c r="AE86" s="129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29"/>
      <c r="AA87" s="129"/>
      <c r="AB87" s="129"/>
      <c r="AC87" s="129"/>
      <c r="AD87" s="129"/>
      <c r="AE87" s="129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 s="5"/>
      <c r="X88"/>
      <c r="Y88"/>
      <c r="Z88" s="129"/>
      <c r="AA88" s="129"/>
      <c r="AB88" s="129"/>
      <c r="AC88" s="129"/>
      <c r="AD88" s="129"/>
      <c r="AE88" s="129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 s="5"/>
      <c r="X89"/>
      <c r="Y89"/>
      <c r="Z89" s="129"/>
      <c r="AA89" s="129"/>
      <c r="AB89" s="129"/>
      <c r="AC89" s="129"/>
      <c r="AD89" s="129"/>
      <c r="AE89" s="129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 s="5"/>
      <c r="X90"/>
      <c r="Y90"/>
      <c r="Z90" s="129"/>
      <c r="AA90" s="129"/>
      <c r="AB90" s="129"/>
      <c r="AC90" s="129"/>
      <c r="AD90" s="129"/>
      <c r="AE90" s="129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 s="5"/>
      <c r="X91"/>
      <c r="Y91"/>
      <c r="Z91" s="129"/>
      <c r="AA91" s="129"/>
      <c r="AB91" s="129"/>
      <c r="AC91" s="129"/>
      <c r="AD91" s="129"/>
      <c r="AE91" s="129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 s="5"/>
      <c r="X92"/>
      <c r="Y92"/>
      <c r="Z92" s="129"/>
      <c r="AA92" s="129"/>
      <c r="AB92" s="129"/>
      <c r="AC92" s="129"/>
      <c r="AD92" s="129"/>
      <c r="AE92" s="129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 s="5"/>
      <c r="X93"/>
      <c r="Y93"/>
      <c r="Z93" s="129"/>
      <c r="AA93" s="129"/>
      <c r="AB93" s="129"/>
      <c r="AC93" s="129"/>
      <c r="AD93" s="129"/>
      <c r="AE93" s="129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 s="5"/>
      <c r="X94"/>
      <c r="Y94"/>
      <c r="Z94" s="129"/>
      <c r="AA94" s="129"/>
      <c r="AB94" s="129"/>
      <c r="AC94" s="129"/>
      <c r="AD94" s="129"/>
      <c r="AE94" s="129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 s="5"/>
      <c r="X95"/>
      <c r="Y95"/>
      <c r="Z95" s="129"/>
      <c r="AA95" s="129"/>
      <c r="AB95" s="129"/>
      <c r="AC95" s="129"/>
      <c r="AD95" s="129"/>
      <c r="AE95" s="129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 s="5"/>
      <c r="X96"/>
      <c r="Y96"/>
      <c r="Z96" s="129"/>
      <c r="AA96" s="129"/>
      <c r="AB96" s="129"/>
      <c r="AC96" s="129"/>
      <c r="AD96" s="129"/>
      <c r="AE96" s="129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 s="5"/>
      <c r="X97"/>
      <c r="Y97"/>
      <c r="Z97" s="129"/>
      <c r="AA97" s="129"/>
      <c r="AB97" s="129"/>
      <c r="AC97" s="129"/>
      <c r="AD97" s="129"/>
      <c r="AE97" s="129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 s="5"/>
      <c r="X98"/>
      <c r="Y98"/>
      <c r="Z98" s="129"/>
      <c r="AA98" s="129"/>
      <c r="AB98" s="129"/>
      <c r="AC98" s="129"/>
      <c r="AD98" s="129"/>
      <c r="AE98" s="129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 s="5"/>
      <c r="X99"/>
      <c r="Y99"/>
      <c r="Z99" s="129"/>
      <c r="AA99" s="129"/>
      <c r="AB99" s="129"/>
      <c r="AC99" s="129"/>
      <c r="AD99" s="129"/>
      <c r="AE99" s="129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29"/>
      <c r="AA100" s="129"/>
      <c r="AB100" s="129"/>
      <c r="AC100" s="129"/>
      <c r="AD100" s="129"/>
      <c r="AE100" s="129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29"/>
      <c r="AA101" s="129"/>
      <c r="AB101" s="129"/>
      <c r="AC101" s="129"/>
      <c r="AD101" s="129"/>
      <c r="AE101" s="129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29"/>
      <c r="AA102" s="129"/>
      <c r="AB102" s="129"/>
      <c r="AC102" s="129"/>
      <c r="AD102" s="129"/>
      <c r="AE102" s="129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/>
      <c r="L103" s="10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29"/>
      <c r="AA103" s="129"/>
      <c r="AB103" s="129"/>
      <c r="AC103" s="129"/>
      <c r="AD103" s="129"/>
      <c r="AE103" s="129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14"/>
      <c r="L104" s="10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29"/>
      <c r="AA104" s="129"/>
      <c r="AB104" s="129"/>
      <c r="AC104" s="129"/>
      <c r="AD104" s="129"/>
      <c r="AE104" s="129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14"/>
      <c r="L105" s="10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29"/>
      <c r="AA105" s="129"/>
      <c r="AB105" s="129"/>
      <c r="AC105" s="129"/>
      <c r="AD105" s="129"/>
      <c r="AE105" s="129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14"/>
      <c r="L106" s="10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29"/>
      <c r="AA106" s="129"/>
      <c r="AB106" s="129"/>
      <c r="AC106" s="129"/>
      <c r="AD106" s="129"/>
      <c r="AE106" s="129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14"/>
      <c r="L107" s="10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29"/>
      <c r="AA107" s="129"/>
      <c r="AB107" s="129"/>
      <c r="AC107" s="129"/>
      <c r="AD107" s="129"/>
      <c r="AE107" s="129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14"/>
      <c r="L108" s="10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29"/>
      <c r="AA108" s="129"/>
      <c r="AB108" s="129"/>
      <c r="AC108" s="129"/>
      <c r="AD108" s="129"/>
      <c r="AE108" s="129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 s="114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29"/>
      <c r="AA109" s="129"/>
      <c r="AB109" s="129"/>
      <c r="AC109" s="129"/>
      <c r="AD109" s="129"/>
      <c r="AE109" s="129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 s="114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29"/>
      <c r="AA110" s="129"/>
      <c r="AB110" s="129"/>
      <c r="AC110" s="129"/>
      <c r="AD110" s="129"/>
      <c r="AE110" s="129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 s="114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29"/>
      <c r="AA111" s="129"/>
      <c r="AB111" s="129"/>
      <c r="AC111" s="129"/>
      <c r="AD111" s="129"/>
      <c r="AE111" s="129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14"/>
      <c r="L112" s="10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29"/>
      <c r="AA112" s="129"/>
      <c r="AB112" s="129"/>
      <c r="AC112" s="129"/>
      <c r="AD112" s="129"/>
      <c r="AE112" s="129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91"/>
      <c r="L113" s="10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29"/>
      <c r="AA113" s="129"/>
      <c r="AB113" s="129"/>
      <c r="AC113" s="129"/>
      <c r="AD113" s="129"/>
      <c r="AE113" s="129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 s="91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29"/>
      <c r="AA114" s="129"/>
      <c r="AB114" s="129"/>
      <c r="AC114" s="129"/>
      <c r="AD114" s="129"/>
      <c r="AE114" s="129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 s="91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29"/>
      <c r="AA115" s="129"/>
      <c r="AB115" s="129"/>
      <c r="AC115" s="129"/>
      <c r="AD115" s="129"/>
      <c r="AE115" s="129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 s="91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29"/>
      <c r="AA116" s="129"/>
      <c r="AB116" s="129"/>
      <c r="AC116" s="129"/>
      <c r="AD116" s="129"/>
      <c r="AE116" s="129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29"/>
      <c r="AA117" s="129"/>
      <c r="AB117" s="129"/>
      <c r="AC117" s="129"/>
      <c r="AD117" s="129"/>
      <c r="AE117" s="129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29"/>
      <c r="AA118" s="129"/>
      <c r="AB118" s="129"/>
      <c r="AC118" s="129"/>
      <c r="AD118" s="129"/>
      <c r="AE118" s="129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29"/>
      <c r="AA119" s="129"/>
      <c r="AB119" s="129"/>
      <c r="AC119" s="129"/>
      <c r="AD119" s="129"/>
      <c r="AE119" s="129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5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29"/>
      <c r="AA123" s="129"/>
      <c r="AB123" s="129"/>
      <c r="AC123" s="129"/>
      <c r="AD123" s="129"/>
      <c r="AE123" s="129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3">
    <mergeCell ref="N1:O1"/>
    <mergeCell ref="N54:O54"/>
    <mergeCell ref="AC13:AF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2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G111" sqref="G111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0.7053</v>
      </c>
      <c r="J4" s="274">
        <f>$C4/C4</f>
        <v>1</v>
      </c>
      <c r="K4" s="274">
        <f>$C4/D4</f>
        <v>1.4073443924571105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33</v>
      </c>
      <c r="E27" s="288" t="s">
        <v>39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0.008935185185185187</v>
      </c>
      <c r="E29" s="305">
        <v>0.014247685185185184</v>
      </c>
      <c r="F29" s="305">
        <v>0.017326388888888888</v>
      </c>
      <c r="G29" s="305">
        <v>0.02199074074074074</v>
      </c>
      <c r="H29" s="305">
        <v>0.03434027777777778</v>
      </c>
      <c r="I29" s="305">
        <v>0.038807870370370375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0.01840277777777778</v>
      </c>
      <c r="G30" s="305">
        <v>0.0221875</v>
      </c>
      <c r="H30" s="305">
        <v>0.035555555555555556</v>
      </c>
      <c r="I30" s="305">
        <v>0.04012731481481482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64</v>
      </c>
      <c r="E31" s="308">
        <v>50</v>
      </c>
      <c r="F31" s="308">
        <v>47</v>
      </c>
      <c r="G31" s="308">
        <v>8</v>
      </c>
      <c r="H31" s="308">
        <v>52</v>
      </c>
      <c r="I31" s="308">
        <v>57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77</v>
      </c>
      <c r="C32" s="311" t="s">
        <v>46</v>
      </c>
      <c r="D32" s="312">
        <v>0.4807</v>
      </c>
      <c r="E32" s="312">
        <v>0.6295</v>
      </c>
      <c r="F32" s="312">
        <v>0.7173</v>
      </c>
      <c r="G32" s="312">
        <v>0.6321</v>
      </c>
      <c r="H32" s="312">
        <v>1.0659</v>
      </c>
      <c r="I32" s="312">
        <v>1.218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78</v>
      </c>
      <c r="C33" s="311" t="s">
        <v>49</v>
      </c>
      <c r="D33" s="312">
        <v>0.3472</v>
      </c>
      <c r="E33" s="312">
        <v>0.3335</v>
      </c>
      <c r="F33" s="312">
        <v>0.3387</v>
      </c>
      <c r="G33" s="312">
        <v>0.301</v>
      </c>
      <c r="H33" s="312">
        <v>0.271</v>
      </c>
      <c r="I33" s="312">
        <v>0.4203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0.3472</v>
      </c>
      <c r="F41" s="314">
        <f>E33*K4</f>
        <v>0.4693493548844464</v>
      </c>
      <c r="G41" s="314">
        <f>F33*J4</f>
        <v>0.3387</v>
      </c>
      <c r="H41" s="314">
        <f>G33*K4</f>
        <v>0.42361066212959025</v>
      </c>
      <c r="I41" s="314">
        <f>H33*K4</f>
        <v>0.381390330355877</v>
      </c>
      <c r="J41" s="314">
        <f>I33*K4</f>
        <v>0.5915068481497235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0.23146666666666668</v>
      </c>
      <c r="F45" s="325">
        <f t="shared" si="0"/>
        <v>0.31352662316930285</v>
      </c>
      <c r="G45" s="325">
        <f t="shared" si="0"/>
        <v>0.226365687853947</v>
      </c>
      <c r="H45" s="325">
        <f t="shared" si="0"/>
        <v>0.28353992138260725</v>
      </c>
      <c r="I45" s="325">
        <f t="shared" si="0"/>
        <v>0.25528012855377596</v>
      </c>
      <c r="J45" s="325">
        <f t="shared" si="0"/>
        <v>0.39591969753192635</v>
      </c>
      <c r="O45" s="274"/>
      <c r="P45" s="274"/>
    </row>
    <row r="46" spans="1:16" ht="12.75">
      <c r="A46" s="319" t="s">
        <v>67</v>
      </c>
      <c r="B46" s="285" t="s">
        <v>68</v>
      </c>
      <c r="C46" s="277" t="s">
        <v>52</v>
      </c>
      <c r="D46" s="278" t="s">
        <v>53</v>
      </c>
      <c r="E46" s="279">
        <f>'O2_Channel&amp;Results_B'!P23</f>
        <v>1.5</v>
      </c>
      <c r="F46" s="279">
        <f>'O2_Channel&amp;Results_B'!Q23</f>
        <v>1.497</v>
      </c>
      <c r="G46" s="279">
        <f>'O2_Channel&amp;Results_B'!R23</f>
        <v>1.4962515</v>
      </c>
      <c r="H46" s="279">
        <f>'O2_Channel&amp;Results_B'!S23</f>
        <v>1.49400712275</v>
      </c>
      <c r="I46" s="279">
        <f>H46</f>
        <v>1.49400712275</v>
      </c>
      <c r="J46" s="279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0.08205995650263617</v>
      </c>
      <c r="G50" s="317">
        <f t="shared" si="1"/>
        <v>-0.005100978812719675</v>
      </c>
      <c r="H50" s="317">
        <f t="shared" si="1"/>
        <v>0.05207325471594057</v>
      </c>
      <c r="I50" s="317">
        <f t="shared" si="1"/>
        <v>0.023813461887109283</v>
      </c>
      <c r="J50" s="317">
        <f t="shared" si="1"/>
        <v>0.16445303086525967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4">
    <mergeCell ref="A2:D2"/>
    <mergeCell ref="J2:K2"/>
    <mergeCell ref="A22:G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